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10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33" i="1" l="1"/>
  <c r="S31" i="1"/>
  <c r="S29" i="1"/>
  <c r="S27" i="1"/>
  <c r="R33" i="1"/>
  <c r="R31" i="1"/>
  <c r="R29" i="1"/>
  <c r="R27" i="1"/>
  <c r="S14" i="1"/>
  <c r="S10" i="1"/>
  <c r="S6" i="1"/>
  <c r="R17" i="1"/>
  <c r="R13" i="1"/>
  <c r="R9" i="1"/>
  <c r="S21" i="1"/>
  <c r="S19" i="1"/>
  <c r="S16" i="1"/>
  <c r="S12" i="1"/>
  <c r="S8" i="1"/>
  <c r="S4" i="1"/>
  <c r="Q5" i="1"/>
  <c r="R21" i="1"/>
  <c r="R19" i="1"/>
  <c r="R16" i="1"/>
  <c r="R14" i="1"/>
  <c r="R12" i="1"/>
  <c r="R10" i="1"/>
  <c r="R8" i="1"/>
  <c r="R6" i="1"/>
  <c r="R5" i="1"/>
  <c r="R4" i="1"/>
  <c r="T33" i="1"/>
  <c r="U33" i="1" s="1"/>
  <c r="Q33" i="1"/>
  <c r="T31" i="1"/>
  <c r="U31" i="1" s="1"/>
  <c r="T29" i="1"/>
  <c r="U29" i="1" s="1"/>
  <c r="T27" i="1"/>
  <c r="U27" i="1" s="1"/>
  <c r="Q31" i="1"/>
  <c r="Q29" i="1"/>
  <c r="Q27" i="1"/>
  <c r="T21" i="1"/>
  <c r="U21" i="1" s="1"/>
  <c r="T19" i="1"/>
  <c r="U19" i="1" s="1"/>
  <c r="T16" i="1"/>
  <c r="U16" i="1" s="1"/>
  <c r="T14" i="1"/>
  <c r="U14" i="1" s="1"/>
  <c r="T12" i="1"/>
  <c r="U12" i="1" s="1"/>
  <c r="T10" i="1"/>
  <c r="U10" i="1" s="1"/>
  <c r="T8" i="1"/>
  <c r="U8" i="1" s="1"/>
  <c r="T6" i="1"/>
  <c r="U6" i="1" s="1"/>
  <c r="T4" i="1"/>
  <c r="U4" i="1" s="1"/>
  <c r="Q21" i="1"/>
  <c r="Q19" i="1"/>
  <c r="Q16" i="1"/>
  <c r="Q14" i="1"/>
  <c r="Q12" i="1"/>
  <c r="Q10" i="1"/>
  <c r="Q8" i="1"/>
  <c r="Q6" i="1"/>
  <c r="Q4" i="1"/>
  <c r="P17" i="1"/>
  <c r="O17" i="1"/>
  <c r="N17" i="1"/>
  <c r="M17" i="1"/>
  <c r="L17" i="1"/>
  <c r="K17" i="1"/>
  <c r="J17" i="1"/>
  <c r="I17" i="1"/>
  <c r="H17" i="1"/>
  <c r="G17" i="1"/>
  <c r="Q17" i="1" s="1"/>
  <c r="P13" i="1"/>
  <c r="O13" i="1"/>
  <c r="N13" i="1"/>
  <c r="M13" i="1"/>
  <c r="L13" i="1"/>
  <c r="K13" i="1"/>
  <c r="J13" i="1"/>
  <c r="I13" i="1"/>
  <c r="H13" i="1"/>
  <c r="G13" i="1"/>
  <c r="P9" i="1"/>
  <c r="O9" i="1"/>
  <c r="N9" i="1"/>
  <c r="M9" i="1"/>
  <c r="L9" i="1"/>
  <c r="K9" i="1"/>
  <c r="J9" i="1"/>
  <c r="I9" i="1"/>
  <c r="H9" i="1"/>
  <c r="G9" i="1"/>
  <c r="Q9" i="1" s="1"/>
  <c r="P5" i="1"/>
  <c r="O5" i="1"/>
  <c r="N5" i="1"/>
  <c r="M5" i="1"/>
  <c r="L5" i="1"/>
  <c r="K5" i="1"/>
  <c r="J5" i="1"/>
  <c r="I5" i="1"/>
  <c r="H5" i="1"/>
  <c r="G5" i="1"/>
  <c r="T5" i="1" l="1"/>
  <c r="U5" i="1" s="1"/>
  <c r="T9" i="1"/>
  <c r="U9" i="1" s="1"/>
  <c r="Q13" i="1"/>
  <c r="T13" i="1"/>
  <c r="U13" i="1" s="1"/>
  <c r="T17" i="1"/>
  <c r="U17" i="1" s="1"/>
</calcChain>
</file>

<file path=xl/sharedStrings.xml><?xml version="1.0" encoding="utf-8"?>
<sst xmlns="http://schemas.openxmlformats.org/spreadsheetml/2006/main" count="38" uniqueCount="21">
  <si>
    <t>Région de Bruxelles-Capitale</t>
  </si>
  <si>
    <t>Région flamande</t>
  </si>
  <si>
    <t>Région wallonne</t>
  </si>
  <si>
    <t>PRODUIT INTÉRIEUR BRUT PAR HABITANT, À PRIX COURANTS - CHIFFRES ABSOLUS</t>
  </si>
  <si>
    <t xml:space="preserve"> PRODUIT INTÉRIEUR BRUT, À PRIX COURANTS - CHIFFRES ABSOLUS</t>
  </si>
  <si>
    <t>(million d'euros)</t>
  </si>
  <si>
    <t>(euros)</t>
  </si>
  <si>
    <t>Unité extra-régionale</t>
  </si>
  <si>
    <t>Population</t>
  </si>
  <si>
    <t>%'age du P.I.B. Royaume</t>
  </si>
  <si>
    <t>Population du Royaume</t>
  </si>
  <si>
    <t>Moyenne</t>
  </si>
  <si>
    <t>10 Années</t>
  </si>
  <si>
    <t>Changement</t>
  </si>
  <si>
    <t>sur 9 Ans</t>
  </si>
  <si>
    <t>Le Royaume (P.I.B.)</t>
  </si>
  <si>
    <t>Le Royaume (P.I.B./ Habitant)</t>
  </si>
  <si>
    <t>par année</t>
  </si>
  <si>
    <t>écart-type</t>
  </si>
  <si>
    <t>variance</t>
  </si>
  <si>
    <t>Moyenne 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</si>
</sst>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%"/>
    <numFmt numFmtId="166" formatCode="0.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164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2" borderId="0" xfId="0" applyFont="1" applyFill="1"/>
    <xf numFmtId="0" fontId="0" fillId="2" borderId="0" xfId="0" applyFill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4" borderId="0" xfId="0" applyNumberFormat="1" applyFill="1"/>
    <xf numFmtId="164" fontId="1" fillId="0" borderId="0" xfId="0" applyNumberFormat="1" applyFont="1"/>
    <xf numFmtId="164" fontId="1" fillId="2" borderId="0" xfId="0" applyNumberFormat="1" applyFont="1" applyFill="1"/>
    <xf numFmtId="10" fontId="0" fillId="3" borderId="0" xfId="0" applyNumberFormat="1" applyFill="1" applyAlignment="1">
      <alignment horizontal="center"/>
    </xf>
    <xf numFmtId="10" fontId="0" fillId="5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3"/>
  <sheetViews>
    <sheetView tabSelected="1" workbookViewId="0">
      <selection activeCell="V4" sqref="V4"/>
    </sheetView>
  </sheetViews>
  <sheetFormatPr defaultRowHeight="15" x14ac:dyDescent="0.25"/>
  <cols>
    <col min="7" max="16" width="10.140625" bestFit="1" customWidth="1"/>
    <col min="17" max="17" width="11.85546875" customWidth="1"/>
    <col min="18" max="18" width="10.140625" bestFit="1" customWidth="1"/>
    <col min="19" max="19" width="15.42578125" bestFit="1" customWidth="1"/>
    <col min="20" max="21" width="12.28515625" bestFit="1" customWidth="1"/>
    <col min="22" max="22" width="16.42578125" bestFit="1" customWidth="1"/>
    <col min="23" max="23" width="10.7109375" bestFit="1" customWidth="1"/>
  </cols>
  <sheetData>
    <row r="2" spans="2:21" x14ac:dyDescent="0.25">
      <c r="C2" s="12" t="s">
        <v>4</v>
      </c>
      <c r="D2" s="13"/>
      <c r="E2" s="13"/>
      <c r="F2" s="13"/>
      <c r="G2" s="13"/>
      <c r="H2" s="13"/>
      <c r="I2" s="12"/>
      <c r="Q2" s="9" t="s">
        <v>20</v>
      </c>
      <c r="R2" s="9"/>
      <c r="S2" s="9"/>
      <c r="T2" s="2" t="s">
        <v>13</v>
      </c>
      <c r="U2" s="2" t="s">
        <v>13</v>
      </c>
    </row>
    <row r="3" spans="2:21" ht="18.75" x14ac:dyDescent="0.3">
      <c r="B3" s="3" t="s">
        <v>5</v>
      </c>
      <c r="G3" s="8">
        <v>2003</v>
      </c>
      <c r="H3" s="8">
        <v>2004</v>
      </c>
      <c r="I3" s="8">
        <v>2005</v>
      </c>
      <c r="J3" s="8">
        <v>2006</v>
      </c>
      <c r="K3" s="8">
        <v>2007</v>
      </c>
      <c r="L3" s="8">
        <v>2008</v>
      </c>
      <c r="M3" s="8">
        <v>2009</v>
      </c>
      <c r="N3" s="8">
        <v>2010</v>
      </c>
      <c r="O3" s="8">
        <v>2011</v>
      </c>
      <c r="P3" s="8">
        <v>2012</v>
      </c>
      <c r="Q3" s="7" t="s">
        <v>12</v>
      </c>
      <c r="R3" s="10" t="s">
        <v>18</v>
      </c>
      <c r="S3" s="10" t="s">
        <v>19</v>
      </c>
      <c r="T3" s="10" t="s">
        <v>14</v>
      </c>
      <c r="U3" s="10" t="s">
        <v>17</v>
      </c>
    </row>
    <row r="4" spans="2:21" x14ac:dyDescent="0.25">
      <c r="D4" s="2" t="s">
        <v>0</v>
      </c>
      <c r="G4" s="4">
        <v>53138.6</v>
      </c>
      <c r="H4" s="4">
        <v>55476.1</v>
      </c>
      <c r="I4" s="4">
        <v>57967.9</v>
      </c>
      <c r="J4" s="4">
        <v>59802.3</v>
      </c>
      <c r="K4" s="4">
        <v>62453.2</v>
      </c>
      <c r="L4" s="4">
        <v>64169.7</v>
      </c>
      <c r="M4" s="4">
        <v>64520.2</v>
      </c>
      <c r="N4" s="4">
        <v>67477</v>
      </c>
      <c r="O4" s="4">
        <v>69895.399999999994</v>
      </c>
      <c r="P4" s="4">
        <v>71142.600000000006</v>
      </c>
      <c r="Q4" s="17">
        <f>AVERAGE(G4:P4)</f>
        <v>62604.3</v>
      </c>
      <c r="R4" s="4">
        <f>_xlfn.STDEV.S(G4:P4)</f>
        <v>6015.7941496622961</v>
      </c>
      <c r="S4" s="4">
        <f>_xlfn.VAR.S(G4:P4)</f>
        <v>36189779.251111113</v>
      </c>
      <c r="T4" s="14">
        <f>(P4-G4)/G4</f>
        <v>0.33881208763497733</v>
      </c>
      <c r="U4" s="19">
        <f>T4/9</f>
        <v>3.7645787514997482E-2</v>
      </c>
    </row>
    <row r="5" spans="2:21" x14ac:dyDescent="0.25">
      <c r="D5" t="s">
        <v>9</v>
      </c>
      <c r="G5" s="5">
        <f t="shared" ref="G5:P5" si="0">G4/G19</f>
        <v>0.19242205054018283</v>
      </c>
      <c r="H5" s="5">
        <f t="shared" si="0"/>
        <v>0.19045148895952552</v>
      </c>
      <c r="I5" s="5">
        <f t="shared" si="0"/>
        <v>0.19103887454022295</v>
      </c>
      <c r="J5" s="5">
        <f t="shared" si="0"/>
        <v>0.18756839474916517</v>
      </c>
      <c r="K5" s="5">
        <f t="shared" si="0"/>
        <v>0.1859752929072449</v>
      </c>
      <c r="L5" s="5">
        <f t="shared" si="0"/>
        <v>0.18526103971279639</v>
      </c>
      <c r="M5" s="5">
        <f t="shared" si="0"/>
        <v>0.18939274744267745</v>
      </c>
      <c r="N5" s="5">
        <f t="shared" si="0"/>
        <v>0.18968087893504126</v>
      </c>
      <c r="O5" s="5">
        <f t="shared" si="0"/>
        <v>0.18928572299041294</v>
      </c>
      <c r="P5" s="5">
        <f t="shared" si="0"/>
        <v>0.18926889380711084</v>
      </c>
      <c r="Q5" s="16">
        <f t="shared" ref="Q5:Q6" si="1">AVERAGE(G5:P5)</f>
        <v>0.18903453845843804</v>
      </c>
      <c r="R5" s="11">
        <f t="shared" ref="R5:R6" si="2">_xlfn.STDEV.S(G5:P5)</f>
        <v>2.2088782785230558E-3</v>
      </c>
      <c r="S5" s="11"/>
      <c r="T5" s="14">
        <f t="shared" ref="T5:T6" si="3">(P5-G5)/G5</f>
        <v>-1.6386670468484171E-2</v>
      </c>
      <c r="U5" s="14">
        <f>T5/9</f>
        <v>-1.8207411631649079E-3</v>
      </c>
    </row>
    <row r="6" spans="2:21" x14ac:dyDescent="0.25">
      <c r="E6" s="2" t="s">
        <v>8</v>
      </c>
      <c r="G6" s="1">
        <v>995962.8144094164</v>
      </c>
      <c r="H6" s="1">
        <v>1003329.5956015337</v>
      </c>
      <c r="I6" s="1">
        <v>1012769.7118996453</v>
      </c>
      <c r="J6" s="1">
        <v>1025012.426512178</v>
      </c>
      <c r="K6" s="1">
        <v>1039846.8198468199</v>
      </c>
      <c r="L6" s="1">
        <v>1058504.1980766377</v>
      </c>
      <c r="M6" s="1">
        <v>1079041.3753888351</v>
      </c>
      <c r="N6" s="1">
        <v>1104315.6637153658</v>
      </c>
      <c r="O6" s="1">
        <v>1128965.7734489832</v>
      </c>
      <c r="P6" s="1">
        <v>1146739.9538999661</v>
      </c>
      <c r="Q6" s="4">
        <f t="shared" si="1"/>
        <v>1059448.8332799382</v>
      </c>
      <c r="R6" s="4">
        <f t="shared" si="2"/>
        <v>53519.493924094706</v>
      </c>
      <c r="S6" s="4">
        <f>_xlfn.VAR.S(G6:P6)</f>
        <v>2864336229.8912101</v>
      </c>
      <c r="T6" s="14">
        <f t="shared" si="3"/>
        <v>0.15138832224369456</v>
      </c>
      <c r="U6" s="20">
        <f>T6/9</f>
        <v>1.6820924693743841E-2</v>
      </c>
    </row>
    <row r="7" spans="2:21" x14ac:dyDescent="0.25">
      <c r="T7" s="15"/>
      <c r="U7" s="15"/>
    </row>
    <row r="8" spans="2:21" x14ac:dyDescent="0.25">
      <c r="D8" s="2" t="s">
        <v>1</v>
      </c>
      <c r="G8" s="4">
        <v>158169</v>
      </c>
      <c r="H8" s="4">
        <v>167430</v>
      </c>
      <c r="I8" s="4">
        <v>174227.8</v>
      </c>
      <c r="J8" s="4">
        <v>183957.3</v>
      </c>
      <c r="K8" s="4">
        <v>194842.7</v>
      </c>
      <c r="L8" s="4">
        <v>199978.6</v>
      </c>
      <c r="M8" s="4">
        <v>195551.5</v>
      </c>
      <c r="N8" s="4">
        <v>203523.5</v>
      </c>
      <c r="O8" s="4">
        <v>212354</v>
      </c>
      <c r="P8" s="4">
        <v>216285.7</v>
      </c>
      <c r="Q8" s="17">
        <f t="shared" ref="Q8:Q10" si="4">AVERAGE(G8:P8)</f>
        <v>190632.01</v>
      </c>
      <c r="R8" s="4">
        <f>_xlfn.STDEV.S(G8:P8)</f>
        <v>19239.044088545565</v>
      </c>
      <c r="S8" s="4">
        <f>_xlfn.VAR.S(G8:P8)</f>
        <v>370140817.4410001</v>
      </c>
      <c r="T8" s="14">
        <f t="shared" ref="T8:T10" si="5">(P8-G8)/G8</f>
        <v>0.36743420012771155</v>
      </c>
      <c r="U8" s="19">
        <f>T8/9</f>
        <v>4.0826022236412393E-2</v>
      </c>
    </row>
    <row r="9" spans="2:21" x14ac:dyDescent="0.25">
      <c r="D9" t="s">
        <v>9</v>
      </c>
      <c r="G9" s="5">
        <f t="shared" ref="G9:P9" si="6">G8/G19</f>
        <v>0.57275132035639209</v>
      </c>
      <c r="H9" s="5">
        <f t="shared" si="6"/>
        <v>0.57479333977142155</v>
      </c>
      <c r="I9" s="5">
        <f t="shared" si="6"/>
        <v>0.57418472681637689</v>
      </c>
      <c r="J9" s="5">
        <f t="shared" si="6"/>
        <v>0.57697739825041172</v>
      </c>
      <c r="K9" s="5">
        <f t="shared" si="6"/>
        <v>0.58020931198623049</v>
      </c>
      <c r="L9" s="5">
        <f t="shared" si="6"/>
        <v>0.57734792832613258</v>
      </c>
      <c r="M9" s="5">
        <f t="shared" si="6"/>
        <v>0.57402233488948795</v>
      </c>
      <c r="N9" s="5">
        <f t="shared" si="6"/>
        <v>0.57211370339428058</v>
      </c>
      <c r="O9" s="5">
        <f t="shared" si="6"/>
        <v>0.57508191411603837</v>
      </c>
      <c r="P9" s="5">
        <f t="shared" si="6"/>
        <v>0.57540988360415046</v>
      </c>
      <c r="Q9" s="16">
        <f t="shared" si="4"/>
        <v>0.57528918615109226</v>
      </c>
      <c r="R9" s="11">
        <f t="shared" ref="R9" si="7">_xlfn.STDEV.S(G9:P9)</f>
        <v>2.3792787643149684E-3</v>
      </c>
      <c r="S9" s="5"/>
      <c r="T9" s="14">
        <f t="shared" si="5"/>
        <v>4.6417409323545383E-3</v>
      </c>
      <c r="U9" s="14">
        <f>T9/9</f>
        <v>5.1574899248383764E-4</v>
      </c>
    </row>
    <row r="10" spans="2:21" x14ac:dyDescent="0.25">
      <c r="E10" s="2" t="s">
        <v>8</v>
      </c>
      <c r="G10" s="1">
        <v>6005809.5382746048</v>
      </c>
      <c r="H10" s="1">
        <v>6029602.4200518578</v>
      </c>
      <c r="I10" s="1">
        <v>6060940.6526125371</v>
      </c>
      <c r="J10" s="1">
        <v>6097964.6633738857</v>
      </c>
      <c r="K10" s="1">
        <v>6139485.1273002271</v>
      </c>
      <c r="L10" s="1">
        <v>6185160.2127922801</v>
      </c>
      <c r="M10" s="1">
        <v>6230334.2148023071</v>
      </c>
      <c r="N10" s="1">
        <v>6279263.8528939895</v>
      </c>
      <c r="O10" s="1">
        <v>6328723.8481254093</v>
      </c>
      <c r="P10" s="1">
        <v>6366399.7880669944</v>
      </c>
      <c r="Q10" s="4">
        <f t="shared" si="4"/>
        <v>6172368.4318294097</v>
      </c>
      <c r="R10" s="4">
        <f t="shared" ref="R10" si="8">_xlfn.STDEV.S(G10:P10)</f>
        <v>126580.17121718374</v>
      </c>
      <c r="S10" s="4">
        <f>_xlfn.VAR.S(G10:P10)</f>
        <v>16022539745.371552</v>
      </c>
      <c r="T10" s="14">
        <f t="shared" si="5"/>
        <v>6.0040240619415763E-2</v>
      </c>
      <c r="U10" s="20">
        <f>T10/9</f>
        <v>6.6711378466017511E-3</v>
      </c>
    </row>
    <row r="11" spans="2:21" x14ac:dyDescent="0.25">
      <c r="E11" s="2"/>
      <c r="G11" s="1"/>
      <c r="H11" s="1"/>
      <c r="I11" s="1"/>
      <c r="J11" s="1"/>
      <c r="K11" s="1"/>
      <c r="L11" s="1"/>
      <c r="M11" s="1"/>
      <c r="N11" s="1"/>
      <c r="O11" s="1"/>
      <c r="P11" s="1"/>
      <c r="T11" s="15"/>
      <c r="U11" s="15"/>
    </row>
    <row r="12" spans="2:21" x14ac:dyDescent="0.25">
      <c r="D12" s="2" t="s">
        <v>2</v>
      </c>
      <c r="G12" s="4">
        <v>64573.1</v>
      </c>
      <c r="H12" s="4">
        <v>68166.8</v>
      </c>
      <c r="I12" s="4">
        <v>71065.899999999994</v>
      </c>
      <c r="J12" s="4">
        <v>74898.8</v>
      </c>
      <c r="K12" s="4">
        <v>78343</v>
      </c>
      <c r="L12" s="4">
        <v>82044</v>
      </c>
      <c r="M12" s="4">
        <v>80407.899999999994</v>
      </c>
      <c r="N12" s="4">
        <v>84501.2</v>
      </c>
      <c r="O12" s="4">
        <v>86767</v>
      </c>
      <c r="P12" s="4">
        <v>88194.4</v>
      </c>
      <c r="Q12" s="17">
        <f t="shared" ref="Q12:Q14" si="9">AVERAGE(G12:P12)</f>
        <v>77896.209999999992</v>
      </c>
      <c r="R12" s="4">
        <f t="shared" ref="R12:R14" si="10">_xlfn.STDEV.S(G12:P12)</f>
        <v>8026.9419641950544</v>
      </c>
      <c r="S12" s="4">
        <f>_xlfn.VAR.S(G12:P12)</f>
        <v>64431797.296555556</v>
      </c>
      <c r="T12" s="14">
        <f t="shared" ref="T12:T14" si="11">(P12-G12)/G12</f>
        <v>0.36580712401913484</v>
      </c>
      <c r="U12" s="19">
        <f>T12/9</f>
        <v>4.0645236002126092E-2</v>
      </c>
    </row>
    <row r="13" spans="2:21" x14ac:dyDescent="0.25">
      <c r="D13" t="s">
        <v>9</v>
      </c>
      <c r="G13" s="5">
        <f t="shared" ref="G13:P13" si="12">G12/G19</f>
        <v>0.23382792003809433</v>
      </c>
      <c r="H13" s="5">
        <f t="shared" si="12"/>
        <v>0.23401912819405449</v>
      </c>
      <c r="I13" s="5">
        <f t="shared" si="12"/>
        <v>0.23420461245254751</v>
      </c>
      <c r="J13" s="5">
        <f t="shared" si="12"/>
        <v>0.23491818349191873</v>
      </c>
      <c r="K13" s="5">
        <f t="shared" si="12"/>
        <v>0.23329248737025948</v>
      </c>
      <c r="L13" s="5">
        <f t="shared" si="12"/>
        <v>0.23686501171419952</v>
      </c>
      <c r="M13" s="5">
        <f t="shared" si="12"/>
        <v>0.23602953954104397</v>
      </c>
      <c r="N13" s="5">
        <f t="shared" si="12"/>
        <v>0.23753667008114926</v>
      </c>
      <c r="O13" s="5">
        <f t="shared" si="12"/>
        <v>0.23497618336412926</v>
      </c>
      <c r="P13" s="5">
        <f t="shared" si="12"/>
        <v>0.23463377115795395</v>
      </c>
      <c r="Q13" s="16">
        <f t="shared" si="9"/>
        <v>0.23503035074053505</v>
      </c>
      <c r="R13" s="11">
        <f t="shared" si="10"/>
        <v>1.3739323205397094E-3</v>
      </c>
      <c r="S13" s="5"/>
      <c r="T13" s="14">
        <f t="shared" si="11"/>
        <v>3.4463425912882109E-3</v>
      </c>
      <c r="U13" s="14">
        <f>T13/9</f>
        <v>3.8292695458757897E-4</v>
      </c>
    </row>
    <row r="14" spans="2:21" x14ac:dyDescent="0.25">
      <c r="D14" s="2"/>
      <c r="E14" s="2" t="s">
        <v>8</v>
      </c>
      <c r="G14" s="1">
        <v>3374430.3929765886</v>
      </c>
      <c r="H14" s="1">
        <v>3388180.3270540284</v>
      </c>
      <c r="I14" s="1">
        <v>3405006.9474390303</v>
      </c>
      <c r="J14" s="1">
        <v>3424884.5397594767</v>
      </c>
      <c r="K14" s="1">
        <v>3446375.1539679747</v>
      </c>
      <c r="L14" s="1">
        <v>3466159.6958174906</v>
      </c>
      <c r="M14" s="1">
        <v>3487050.6093065613</v>
      </c>
      <c r="N14" s="1">
        <v>3511957.1090145879</v>
      </c>
      <c r="O14" s="1">
        <v>3535881.6577692651</v>
      </c>
      <c r="P14" s="1">
        <v>3554649.1475555198</v>
      </c>
      <c r="Q14" s="4">
        <f t="shared" si="9"/>
        <v>3459457.5580660529</v>
      </c>
      <c r="R14" s="4">
        <f t="shared" si="10"/>
        <v>62455.276492095196</v>
      </c>
      <c r="S14" s="4">
        <f>_xlfn.VAR.S(G14:P14)</f>
        <v>3900661561.7040591</v>
      </c>
      <c r="T14" s="14">
        <f t="shared" si="11"/>
        <v>5.3407163162716806E-2</v>
      </c>
      <c r="U14" s="20">
        <f>T14/9</f>
        <v>5.9341292403018676E-3</v>
      </c>
    </row>
    <row r="15" spans="2:21" x14ac:dyDescent="0.25">
      <c r="D15" s="2"/>
      <c r="E15" s="2"/>
      <c r="G15" s="4"/>
      <c r="H15" s="4"/>
      <c r="I15" s="4"/>
      <c r="J15" s="4"/>
      <c r="K15" s="4"/>
      <c r="L15" s="4"/>
      <c r="M15" s="4"/>
      <c r="N15" s="4"/>
      <c r="O15" s="4"/>
      <c r="P15" s="4"/>
      <c r="T15" s="15"/>
      <c r="U15" s="15"/>
    </row>
    <row r="16" spans="2:21" x14ac:dyDescent="0.25">
      <c r="D16" s="2" t="s">
        <v>7</v>
      </c>
      <c r="G16" s="4">
        <v>275.8</v>
      </c>
      <c r="H16" s="4">
        <v>214.4</v>
      </c>
      <c r="I16" s="4">
        <v>173.5</v>
      </c>
      <c r="J16" s="4">
        <v>170.9</v>
      </c>
      <c r="K16" s="4">
        <v>175.6</v>
      </c>
      <c r="L16" s="4">
        <v>182.2</v>
      </c>
      <c r="M16" s="4">
        <v>189.2</v>
      </c>
      <c r="N16" s="4">
        <v>237.9</v>
      </c>
      <c r="O16" s="4">
        <v>242.3</v>
      </c>
      <c r="P16" s="4">
        <v>258.39999999999998</v>
      </c>
      <c r="Q16" s="17">
        <f t="shared" ref="Q16:Q17" si="13">AVERAGE(G16:P16)</f>
        <v>212.02000000000004</v>
      </c>
      <c r="R16" s="4">
        <f t="shared" ref="R16:R17" si="14">_xlfn.STDEV.S(G16:P16)</f>
        <v>39.047486759357582</v>
      </c>
      <c r="S16" s="4">
        <f>_xlfn.VAR.S(G16:P16)</f>
        <v>1524.706222222206</v>
      </c>
      <c r="T16" s="14">
        <f t="shared" ref="T16:T17" si="15">(P16-G16)/G16</f>
        <v>-6.3089195068890616E-2</v>
      </c>
      <c r="U16" s="19">
        <f>T16/9</f>
        <v>-7.0099105632100683E-3</v>
      </c>
    </row>
    <row r="17" spans="2:23" x14ac:dyDescent="0.25">
      <c r="D17" t="s">
        <v>9</v>
      </c>
      <c r="G17" s="6">
        <f t="shared" ref="G17:P17" si="16">G16/G19</f>
        <v>9.9870906533070934E-4</v>
      </c>
      <c r="H17" s="6">
        <f t="shared" si="16"/>
        <v>7.3604307499846374E-4</v>
      </c>
      <c r="I17" s="6">
        <f t="shared" si="16"/>
        <v>5.7178619085267331E-4</v>
      </c>
      <c r="J17" s="6">
        <f t="shared" si="16"/>
        <v>5.3602350850439403E-4</v>
      </c>
      <c r="K17" s="6">
        <f t="shared" si="16"/>
        <v>5.2290773626511059E-4</v>
      </c>
      <c r="L17" s="6">
        <f t="shared" si="16"/>
        <v>5.2602024687152201E-4</v>
      </c>
      <c r="M17" s="6">
        <f t="shared" si="16"/>
        <v>5.5537812679059542E-4</v>
      </c>
      <c r="N17" s="6">
        <f t="shared" si="16"/>
        <v>6.6874758952897015E-4</v>
      </c>
      <c r="O17" s="6">
        <f t="shared" si="16"/>
        <v>6.5617952941934745E-4</v>
      </c>
      <c r="P17" s="6">
        <f t="shared" si="16"/>
        <v>6.8745143078489447E-4</v>
      </c>
      <c r="Q17" s="11">
        <f t="shared" si="13"/>
        <v>6.4592464993466791E-4</v>
      </c>
      <c r="R17" s="11">
        <f t="shared" si="14"/>
        <v>1.4537780998105182E-4</v>
      </c>
      <c r="S17" s="11"/>
      <c r="T17" s="14">
        <f t="shared" si="15"/>
        <v>-0.3116599672025066</v>
      </c>
      <c r="U17" s="14">
        <f>T17/9</f>
        <v>-3.4628885244722955E-2</v>
      </c>
    </row>
    <row r="18" spans="2:23" x14ac:dyDescent="0.25">
      <c r="E18" s="2"/>
      <c r="T18" s="15"/>
      <c r="U18" s="15"/>
    </row>
    <row r="19" spans="2:23" x14ac:dyDescent="0.25">
      <c r="B19" s="3" t="s">
        <v>5</v>
      </c>
      <c r="D19" s="2" t="s">
        <v>15</v>
      </c>
      <c r="G19" s="17">
        <v>276156.5</v>
      </c>
      <c r="H19" s="17">
        <v>291287.3</v>
      </c>
      <c r="I19" s="17">
        <v>303435.09999999998</v>
      </c>
      <c r="J19" s="17">
        <v>318829.3</v>
      </c>
      <c r="K19" s="17">
        <v>335814.5</v>
      </c>
      <c r="L19" s="17">
        <v>346374.5</v>
      </c>
      <c r="M19" s="17">
        <v>340668.8</v>
      </c>
      <c r="N19" s="17">
        <v>355739.6</v>
      </c>
      <c r="O19" s="17">
        <v>369258.7</v>
      </c>
      <c r="P19" s="17">
        <v>375881.1</v>
      </c>
      <c r="Q19" s="18">
        <f>AVERAGE(G19:P19)</f>
        <v>331344.54000000004</v>
      </c>
      <c r="R19" s="4">
        <f>_xlfn.STDEV.S(G19:P19)</f>
        <v>33224.489011912083</v>
      </c>
      <c r="S19" s="4">
        <f>_xlfn.VAR.S(G19:P19)</f>
        <v>1103866670.1026666</v>
      </c>
      <c r="T19" s="14">
        <f>(P19-G19)/G19</f>
        <v>0.36111625111123574</v>
      </c>
      <c r="U19" s="19">
        <f>T19/9</f>
        <v>4.0124027901248416E-2</v>
      </c>
    </row>
    <row r="20" spans="2:23" x14ac:dyDescent="0.25">
      <c r="T20" s="15"/>
      <c r="U20" s="15"/>
    </row>
    <row r="21" spans="2:23" x14ac:dyDescent="0.25">
      <c r="D21" s="2" t="s">
        <v>10</v>
      </c>
      <c r="G21" s="1">
        <v>10375972.196130002</v>
      </c>
      <c r="H21" s="1">
        <v>10420982.398397252</v>
      </c>
      <c r="I21" s="1">
        <v>10478455.003798604</v>
      </c>
      <c r="J21" s="1">
        <v>10547831.409005195</v>
      </c>
      <c r="K21" s="1">
        <v>10625696.114415897</v>
      </c>
      <c r="L21" s="1">
        <v>10710073.900003092</v>
      </c>
      <c r="M21" s="1">
        <v>10796374.469163973</v>
      </c>
      <c r="N21" s="1">
        <v>10895546.707503829</v>
      </c>
      <c r="O21" s="1">
        <v>10993768.607836133</v>
      </c>
      <c r="P21" s="1">
        <v>11067696.2487486</v>
      </c>
      <c r="Q21" s="4">
        <f>AVERAGE(G21:P21)</f>
        <v>10691239.705500256</v>
      </c>
      <c r="R21" s="4">
        <f>_xlfn.STDEV.S(G21:P21)</f>
        <v>242433.15408699733</v>
      </c>
      <c r="S21" s="4">
        <f>_xlfn.VAR.S(G21:P21)</f>
        <v>58773834200.569794</v>
      </c>
      <c r="T21" s="14">
        <f>(P21-G21)/G21</f>
        <v>6.6665950866425377E-2</v>
      </c>
      <c r="U21" s="20">
        <f>T21/9</f>
        <v>7.4073278740472643E-3</v>
      </c>
    </row>
    <row r="22" spans="2:23" x14ac:dyDescent="0.25">
      <c r="W22" s="4"/>
    </row>
    <row r="23" spans="2:23" x14ac:dyDescent="0.25"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23" x14ac:dyDescent="0.25">
      <c r="G24" s="1"/>
      <c r="H24" s="1"/>
      <c r="I24" s="1"/>
      <c r="J24" s="1"/>
      <c r="K24" s="1"/>
      <c r="L24" s="1"/>
      <c r="M24" s="1"/>
      <c r="N24" s="1"/>
      <c r="O24" s="1"/>
      <c r="P24" s="1"/>
      <c r="V24" s="4"/>
    </row>
    <row r="25" spans="2:23" x14ac:dyDescent="0.25">
      <c r="C25" s="12" t="s">
        <v>3</v>
      </c>
      <c r="D25" s="13"/>
      <c r="E25" s="13"/>
      <c r="F25" s="13"/>
      <c r="G25" s="13"/>
      <c r="H25" s="13"/>
      <c r="I25" s="12"/>
      <c r="J25" s="12"/>
      <c r="Q25" s="9" t="s">
        <v>11</v>
      </c>
      <c r="R25" s="9"/>
      <c r="S25" s="9"/>
      <c r="T25" s="2" t="s">
        <v>13</v>
      </c>
      <c r="U25" s="2" t="s">
        <v>13</v>
      </c>
    </row>
    <row r="26" spans="2:23" ht="18.75" x14ac:dyDescent="0.3">
      <c r="B26" s="3" t="s">
        <v>6</v>
      </c>
      <c r="G26" s="8">
        <v>2003</v>
      </c>
      <c r="H26" s="8">
        <v>2004</v>
      </c>
      <c r="I26" s="8">
        <v>2005</v>
      </c>
      <c r="J26" s="8">
        <v>2006</v>
      </c>
      <c r="K26" s="8">
        <v>2007</v>
      </c>
      <c r="L26" s="8">
        <v>2008</v>
      </c>
      <c r="M26" s="8">
        <v>2009</v>
      </c>
      <c r="N26" s="8">
        <v>2010</v>
      </c>
      <c r="O26" s="8">
        <v>2011</v>
      </c>
      <c r="P26" s="8">
        <v>2012</v>
      </c>
      <c r="Q26" s="7" t="s">
        <v>12</v>
      </c>
      <c r="R26" s="10" t="s">
        <v>18</v>
      </c>
      <c r="S26" s="10" t="s">
        <v>19</v>
      </c>
      <c r="T26" s="10" t="s">
        <v>14</v>
      </c>
      <c r="U26" s="10" t="s">
        <v>17</v>
      </c>
      <c r="V26" s="1"/>
    </row>
    <row r="27" spans="2:23" x14ac:dyDescent="0.25">
      <c r="D27" s="2" t="s">
        <v>0</v>
      </c>
      <c r="G27" s="1">
        <v>53354</v>
      </c>
      <c r="H27" s="1">
        <v>55292</v>
      </c>
      <c r="I27" s="1">
        <v>57237</v>
      </c>
      <c r="J27" s="1">
        <v>58343</v>
      </c>
      <c r="K27" s="1">
        <v>60060</v>
      </c>
      <c r="L27" s="1">
        <v>60623</v>
      </c>
      <c r="M27" s="1">
        <v>59794</v>
      </c>
      <c r="N27" s="1">
        <v>61103</v>
      </c>
      <c r="O27" s="1">
        <v>61911</v>
      </c>
      <c r="P27" s="1">
        <v>62039</v>
      </c>
      <c r="Q27" s="17">
        <f>AVERAGE(G27:P27)</f>
        <v>58975.6</v>
      </c>
      <c r="R27" s="4">
        <f>_xlfn.STDEV.S(G27:P27)</f>
        <v>2899.8210749400846</v>
      </c>
      <c r="S27" s="4">
        <f>_xlfn.VAR.S(G27:P27)</f>
        <v>8408962.2666666675</v>
      </c>
      <c r="T27" s="14">
        <f>(P27-G27)/G27</f>
        <v>0.16278067248941036</v>
      </c>
      <c r="U27" s="19">
        <f>T27/9</f>
        <v>1.8086741387712262E-2</v>
      </c>
    </row>
    <row r="28" spans="2:23" x14ac:dyDescent="0.25">
      <c r="T28" s="15"/>
      <c r="U28" s="15"/>
    </row>
    <row r="29" spans="2:23" x14ac:dyDescent="0.25">
      <c r="D29" s="2" t="s">
        <v>1</v>
      </c>
      <c r="G29" s="1">
        <v>26336</v>
      </c>
      <c r="H29" s="1">
        <v>27768</v>
      </c>
      <c r="I29" s="1">
        <v>28746</v>
      </c>
      <c r="J29" s="1">
        <v>30167</v>
      </c>
      <c r="K29" s="1">
        <v>31736</v>
      </c>
      <c r="L29" s="1">
        <v>32332</v>
      </c>
      <c r="M29" s="1">
        <v>31387</v>
      </c>
      <c r="N29" s="1">
        <v>32412</v>
      </c>
      <c r="O29" s="1">
        <v>33554</v>
      </c>
      <c r="P29" s="1">
        <v>33973</v>
      </c>
      <c r="Q29" s="17">
        <f>AVERAGE(G29:P29)</f>
        <v>30841.1</v>
      </c>
      <c r="R29" s="4">
        <f>_xlfn.STDEV.S(G29:P29)</f>
        <v>2528.5417602510215</v>
      </c>
      <c r="S29" s="4">
        <f>_xlfn.VAR.S(G29:P29)</f>
        <v>6393523.4333333336</v>
      </c>
      <c r="T29" s="14">
        <f>(P29-G29)/G29</f>
        <v>0.28998329283110569</v>
      </c>
      <c r="U29" s="19">
        <f>T29/9</f>
        <v>3.2220365870122857E-2</v>
      </c>
    </row>
    <row r="30" spans="2:23" x14ac:dyDescent="0.25">
      <c r="T30" s="15"/>
      <c r="U30" s="15"/>
    </row>
    <row r="31" spans="2:23" x14ac:dyDescent="0.25">
      <c r="D31" s="2" t="s">
        <v>2</v>
      </c>
      <c r="G31" s="1">
        <v>19136</v>
      </c>
      <c r="H31" s="1">
        <v>20119</v>
      </c>
      <c r="I31" s="1">
        <v>20871</v>
      </c>
      <c r="J31" s="1">
        <v>21869</v>
      </c>
      <c r="K31" s="1">
        <v>22732</v>
      </c>
      <c r="L31" s="1">
        <v>23670</v>
      </c>
      <c r="M31" s="1">
        <v>23059</v>
      </c>
      <c r="N31" s="1">
        <v>24061</v>
      </c>
      <c r="O31" s="1">
        <v>24539</v>
      </c>
      <c r="P31" s="1">
        <v>24811</v>
      </c>
      <c r="Q31" s="17">
        <f>AVERAGE(G31:P31)</f>
        <v>22486.7</v>
      </c>
      <c r="R31" s="4">
        <f>_xlfn.STDEV.S(G31:P31)</f>
        <v>1935.2248821375886</v>
      </c>
      <c r="S31" s="4">
        <f>_xlfn.VAR.S(G31:P31)</f>
        <v>3745095.3444444439</v>
      </c>
      <c r="T31" s="14">
        <f>(P31-G31)/G31</f>
        <v>0.29656145484949831</v>
      </c>
      <c r="U31" s="19">
        <f>T31/9</f>
        <v>3.2951272761055368E-2</v>
      </c>
    </row>
    <row r="32" spans="2:23" x14ac:dyDescent="0.25">
      <c r="T32" s="15"/>
      <c r="U32" s="15"/>
    </row>
    <row r="33" spans="4:21" x14ac:dyDescent="0.25">
      <c r="D33" s="2" t="s">
        <v>16</v>
      </c>
      <c r="G33" s="1">
        <v>26615</v>
      </c>
      <c r="H33" s="1">
        <v>27952</v>
      </c>
      <c r="I33" s="1">
        <v>28958</v>
      </c>
      <c r="J33" s="1">
        <v>30227</v>
      </c>
      <c r="K33" s="1">
        <v>31604</v>
      </c>
      <c r="L33" s="1">
        <v>32341</v>
      </c>
      <c r="M33" s="1">
        <v>31554</v>
      </c>
      <c r="N33" s="1">
        <v>32650</v>
      </c>
      <c r="O33" s="1">
        <v>33588</v>
      </c>
      <c r="P33" s="1">
        <v>33962</v>
      </c>
      <c r="Q33" s="17">
        <f>AVERAGE(G33:P33)</f>
        <v>30945.1</v>
      </c>
      <c r="R33" s="4">
        <f>_xlfn.STDEV.S(G33:P33)</f>
        <v>2447.6606268934515</v>
      </c>
      <c r="S33" s="4">
        <f>_xlfn.VAR.S(G33:P33)</f>
        <v>5991042.5444444446</v>
      </c>
      <c r="T33" s="14">
        <f>(P33-G33)/G33</f>
        <v>0.27604734172459139</v>
      </c>
      <c r="U33" s="19">
        <f>T33/9</f>
        <v>3.0671926858287932E-2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O'Neill</dc:creator>
  <cp:lastModifiedBy>William O'Neill</cp:lastModifiedBy>
  <dcterms:created xsi:type="dcterms:W3CDTF">2015-01-28T19:16:46Z</dcterms:created>
  <dcterms:modified xsi:type="dcterms:W3CDTF">2015-01-30T00:02:33Z</dcterms:modified>
</cp:coreProperties>
</file>