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modibo\Desktop\"/>
    </mc:Choice>
  </mc:AlternateContent>
  <bookViews>
    <workbookView xWindow="0" yWindow="0" windowWidth="24000" windowHeight="9735"/>
  </bookViews>
  <sheets>
    <sheet name="Mensuel" sheetId="1" r:id="rId1"/>
  </sheets>
  <definedNames>
    <definedName name="ITS_avant_patsociales" localSheetId="0">IF(AND(Mensuel!$C$11&gt;=Mensuel!$B$3,Mensuel!$C$11&lt;=Mensuel!$C$3),(Mensuel!$C$11*Mensuel!$D$3)-Mensuel!$E$3,IF(AND(Mensuel!$C$11&gt;Mensuel!$B$4,Mensuel!$C$11&lt;=Mensuel!$C$4),(Mensuel!$C$11*Mensuel!$D$4)-Mensuel!$E$4,IF(AND(Mensuel!$C$11&gt;Mensuel!$B$5,Mensuel!$C$11&lt;=Mensuel!$C$5),(Mensuel!$C$11*Mensuel!$D$5)-Mensuel!$E$5,IF(AND(Mensuel!$C$11&gt;Mensuel!$B$6,Mensuel!$C$11&lt;=Mensuel!$C$6),(Mensuel!$C$11*Mensuel!$D$6)-Mensuel!$E$6,IF(AND(Mensuel!$C$11&gt;Mensuel!$B$7,Mensuel!$C$11&lt;=Mensuel!$C$7),(Mensuel!$C$11*Mensuel!$D$7)-Mensuel!$E$7,IF(AND(Mensuel!$C$11&gt;Mensuel!$B$8,Mensuel!$C$11&lt;=Mensuel!$C$8),(Mensuel!$C$11*Mensuel!$D$8)-Mensuel!$E$8,IF(Mensuel!$C$11&gt;Mensuel!$B$9,(Mensuel!$C$11*Mensuel!$D$9)-Mensuel!$E$9,"")))))))</definedName>
    <definedName name="ITS_Brut">Mensuel!ITS_avant_patsociales-Partsociale1-PartSociale2</definedName>
    <definedName name="Its_Brut_Ancien">ItsAncienAvantPS-Partsociale1-PartSociale2</definedName>
    <definedName name="ItsAncienAvantPS">IF(AND(Mensuel!$C$11&gt;=Mensuel!$G$3,Mensuel!$C$11&lt;=Mensuel!$H$3),(Mensuel!$C$11*Mensuel!$I$3)-Mensuel!$J$3,IF(AND(Mensuel!$C$11&gt;Mensuel!$G$4,Mensuel!$C$11&lt;=Mensuel!$H$4),(Mensuel!$C$11*Mensuel!$I$4)-Mensuel!$J$4,IF(AND(Mensuel!$C$11&gt;Mensuel!$G$5,Mensuel!$C$11&lt;=Mensuel!$H$5),(Mensuel!$C$11*Mensuel!$I$5)-Mensuel!$J$5,IF(AND(Mensuel!$C$11&gt;Mensuel!$G$6,Mensuel!$C$11&lt;=Mensuel!$H$6),(Mensuel!$C$11*Mensuel!$I$6)-Mensuel!$J$6,IF(AND(Mensuel!$C$11&gt;Mensuel!$G$7,Mensuel!$C$11&lt;=Mensuel!$H$7),(Mensuel!$C$11*Mensuel!$I$7)-Mensuel!$J$7,IF(AND(Mensuel!$C$11&gt;Mensuel!$G$8,Mensuel!$C$11&lt;=Mensuel!$H$8),(Mensuel!$C$11*Mensuel!$I$8)-Mensuel!$J$8,IF(Mensuel!$C$11&gt;Mensuel!$G$9,(Mensuel!$C$11*Mensuel!$I$9)-Mensuel!$J$9,"")))))))</definedName>
    <definedName name="Partsociale1">IF(Mensuel!$C$12="Célibataire", 0%*Mensuel!ITS_avant_patsociales,IF(Mensuel!$C$12="Marié( e )",10%*Mensuel!ITS_avant_patsociales,""))</definedName>
    <definedName name="PartSociale2">IF(Mensuel!$C$13&lt;&gt;"",Mensuel!$C$13*2.5%*Mensuel!ITS_avant_patsociales,"")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J4" i="1"/>
  <c r="E5" i="1"/>
  <c r="J5" i="1"/>
  <c r="E6" i="1"/>
  <c r="J6" i="1"/>
  <c r="E7" i="1"/>
  <c r="J7" i="1"/>
  <c r="E8" i="1"/>
  <c r="J8" i="1"/>
  <c r="E9" i="1"/>
  <c r="J9" i="1"/>
  <c r="C14" i="1"/>
  <c r="C15" i="1"/>
  <c r="C16" i="1" s="1"/>
</calcChain>
</file>

<file path=xl/sharedStrings.xml><?xml version="1.0" encoding="utf-8"?>
<sst xmlns="http://schemas.openxmlformats.org/spreadsheetml/2006/main" count="17" uniqueCount="14">
  <si>
    <t>Nombre d'enfant à charge</t>
  </si>
  <si>
    <t>Marié( e )</t>
  </si>
  <si>
    <t>Statut matrimonial</t>
  </si>
  <si>
    <t>Salaire brut imposable</t>
  </si>
  <si>
    <t>Somme à déduire</t>
  </si>
  <si>
    <t>Borne Supérieure</t>
  </si>
  <si>
    <t>Borne Inférieur</t>
  </si>
  <si>
    <t>Ancien Barème</t>
  </si>
  <si>
    <t>Nouveau Barème</t>
  </si>
  <si>
    <t>Economie ITS à bénéficier = (2) - (1)</t>
  </si>
  <si>
    <t>ITS à payer Ancien Barème (2)</t>
  </si>
  <si>
    <t>ITS à payer Nouveau Barème (1)</t>
  </si>
  <si>
    <r>
      <rPr>
        <b/>
        <sz val="11"/>
        <color rgb="FFFF0000"/>
        <rFont val="Calibri"/>
        <family val="2"/>
        <scheme val="minor"/>
      </rPr>
      <t>N.B:</t>
    </r>
    <r>
      <rPr>
        <sz val="11"/>
        <color theme="1"/>
        <rFont val="Calibri"/>
        <family val="2"/>
        <scheme val="minor"/>
      </rPr>
      <t xml:space="preserve"> Cette version Beta permet de calculer votre économie d'ITS suite au changement du barème, sur la base de votre salaire imposable mensuel extrapolé à l'année. </t>
    </r>
    <r>
      <rPr>
        <sz val="11"/>
        <color theme="1"/>
        <rFont val="Calibri"/>
        <family val="2"/>
      </rPr>
      <t>©2016,T. MODIBO, tous droits réservés.</t>
    </r>
  </si>
  <si>
    <t>Mode d'emploi : Renseigner dument les  zones non grisées selon votre situation. L'outil généra automatiquement les autres montants en couleur bleu ! C'est aussi simple…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</si>
</sst>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00000000\ _€_-;\-* #,##0.0000000000\ _€_-;_-* &quot;-&quot;??\ _€_-;_-@_-"/>
    <numFmt numFmtId="165" formatCode="_-* #,##0\ _€_-;\-* #,##0\ _€_-;_-* &quot;-&quot;??\ _€_-;_-@_-"/>
    <numFmt numFmtId="166" formatCode="_-* #,##0.000000000000\ _€_-;\-* #,##0.0000000000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009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3" borderId="0" xfId="0" applyFill="1"/>
    <xf numFmtId="164" fontId="0" fillId="3" borderId="0" xfId="1" applyNumberFormat="1" applyFont="1" applyFill="1"/>
    <xf numFmtId="9" fontId="0" fillId="3" borderId="0" xfId="2" applyFont="1" applyFill="1"/>
    <xf numFmtId="43" fontId="0" fillId="3" borderId="0" xfId="1" applyFont="1" applyFill="1"/>
    <xf numFmtId="9" fontId="0" fillId="3" borderId="0" xfId="0" applyNumberFormat="1" applyFill="1"/>
    <xf numFmtId="166" fontId="0" fillId="3" borderId="0" xfId="1" applyNumberFormat="1" applyFont="1" applyFill="1"/>
    <xf numFmtId="164" fontId="0" fillId="2" borderId="2" xfId="1" applyNumberFormat="1" applyFont="1" applyFill="1" applyBorder="1" applyAlignment="1" applyProtection="1">
      <alignment horizontal="right"/>
      <protection locked="0"/>
    </xf>
    <xf numFmtId="165" fontId="0" fillId="2" borderId="2" xfId="1" applyNumberFormat="1" applyFont="1" applyFill="1" applyBorder="1" applyAlignment="1" applyProtection="1">
      <alignment horizontal="right"/>
      <protection locked="0"/>
    </xf>
    <xf numFmtId="164" fontId="0" fillId="3" borderId="2" xfId="1" applyNumberFormat="1" applyFont="1" applyFill="1" applyBorder="1"/>
    <xf numFmtId="164" fontId="0" fillId="3" borderId="3" xfId="1" applyNumberFormat="1" applyFont="1" applyFill="1" applyBorder="1"/>
    <xf numFmtId="164" fontId="3" fillId="3" borderId="1" xfId="1" applyNumberFormat="1" applyFont="1" applyFill="1" applyBorder="1"/>
    <xf numFmtId="165" fontId="0" fillId="2" borderId="3" xfId="1" applyNumberFormat="1" applyFont="1" applyFill="1" applyBorder="1" applyAlignment="1" applyProtection="1">
      <alignment horizontal="right"/>
      <protection locked="0"/>
    </xf>
    <xf numFmtId="165" fontId="6" fillId="3" borderId="1" xfId="1" applyNumberFormat="1" applyFont="1" applyFill="1" applyBorder="1"/>
    <xf numFmtId="0" fontId="0" fillId="3" borderId="0" xfId="0" applyFill="1" applyAlignment="1">
      <alignment horizontal="center"/>
    </xf>
    <xf numFmtId="164" fontId="0" fillId="3" borderId="0" xfId="1" applyNumberFormat="1" applyFont="1" applyFill="1" applyAlignment="1">
      <alignment horizontal="left" vertical="top" wrapText="1"/>
    </xf>
    <xf numFmtId="164" fontId="2" fillId="3" borderId="0" xfId="1" applyNumberFormat="1" applyFont="1" applyFill="1" applyAlignment="1">
      <alignment horizontal="left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000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tabSelected="1" topLeftCell="A10" workbookViewId="0">
      <selection activeCell="C11" sqref="C11"/>
    </sheetView>
  </sheetViews>
  <sheetFormatPr baseColWidth="10" defaultRowHeight="15" x14ac:dyDescent="0.25"/>
  <cols>
    <col min="1" max="1" width="3.7109375" style="1" customWidth="1"/>
    <col min="2" max="2" width="37.42578125" style="2" customWidth="1"/>
    <col min="3" max="3" width="27.28515625" style="2" bestFit="1" customWidth="1"/>
    <col min="4" max="4" width="11.42578125" style="1"/>
    <col min="5" max="5" width="23.140625" style="1" bestFit="1" customWidth="1"/>
    <col min="6" max="6" width="11.42578125" style="1"/>
    <col min="7" max="8" width="24.140625" style="1" bestFit="1" customWidth="1"/>
    <col min="9" max="9" width="11.42578125" style="1"/>
    <col min="10" max="10" width="29.85546875" style="1" customWidth="1"/>
    <col min="11" max="16384" width="11.42578125" style="1"/>
  </cols>
  <sheetData>
    <row r="1" spans="2:11" hidden="1" x14ac:dyDescent="0.25">
      <c r="B1" s="14" t="s">
        <v>8</v>
      </c>
      <c r="C1" s="14"/>
      <c r="D1" s="14"/>
      <c r="E1" s="14"/>
      <c r="G1" s="14" t="s">
        <v>7</v>
      </c>
      <c r="H1" s="14"/>
      <c r="I1" s="14"/>
      <c r="J1" s="14"/>
    </row>
    <row r="2" spans="2:11" hidden="1" x14ac:dyDescent="0.25">
      <c r="B2" s="2" t="s">
        <v>6</v>
      </c>
      <c r="C2" s="2" t="s">
        <v>5</v>
      </c>
      <c r="E2" s="1" t="s">
        <v>4</v>
      </c>
      <c r="G2" s="2" t="s">
        <v>6</v>
      </c>
      <c r="H2" s="2" t="s">
        <v>5</v>
      </c>
      <c r="J2" s="1" t="s">
        <v>4</v>
      </c>
    </row>
    <row r="3" spans="2:11" hidden="1" x14ac:dyDescent="0.25">
      <c r="B3" s="2">
        <v>0</v>
      </c>
      <c r="C3" s="2">
        <v>27500</v>
      </c>
      <c r="D3" s="3">
        <v>0</v>
      </c>
      <c r="E3" s="4">
        <v>0</v>
      </c>
      <c r="G3" s="4">
        <v>0</v>
      </c>
      <c r="H3" s="2">
        <v>14583.333333333334</v>
      </c>
      <c r="I3" s="5">
        <v>0</v>
      </c>
      <c r="J3" s="4">
        <v>0</v>
      </c>
      <c r="K3" s="4"/>
    </row>
    <row r="4" spans="2:11" hidden="1" x14ac:dyDescent="0.25">
      <c r="B4" s="2">
        <v>27500</v>
      </c>
      <c r="C4" s="2">
        <v>48200</v>
      </c>
      <c r="D4" s="3">
        <v>0.05</v>
      </c>
      <c r="E4" s="2">
        <f>B4*D4</f>
        <v>1375</v>
      </c>
      <c r="G4" s="2">
        <v>14583.333333333334</v>
      </c>
      <c r="H4" s="2">
        <v>50000</v>
      </c>
      <c r="I4" s="5">
        <v>0.05</v>
      </c>
      <c r="J4" s="6">
        <f>G4*I4</f>
        <v>729.16666666666674</v>
      </c>
    </row>
    <row r="5" spans="2:11" hidden="1" x14ac:dyDescent="0.25">
      <c r="B5" s="2">
        <v>48200</v>
      </c>
      <c r="C5" s="2">
        <v>98033.333333333328</v>
      </c>
      <c r="D5" s="3">
        <v>0.12</v>
      </c>
      <c r="E5" s="2">
        <f>(B5*D5)-(C4-B4)*D4</f>
        <v>4749</v>
      </c>
      <c r="G5" s="2">
        <v>50000</v>
      </c>
      <c r="H5" s="2">
        <v>100000</v>
      </c>
      <c r="I5" s="5">
        <v>0.13</v>
      </c>
      <c r="J5" s="6">
        <f>(G5*I5)-(H4-G4)*I4</f>
        <v>4729.166666666667</v>
      </c>
    </row>
    <row r="6" spans="2:11" hidden="1" x14ac:dyDescent="0.25">
      <c r="B6" s="2">
        <v>98033.333333333328</v>
      </c>
      <c r="C6" s="2">
        <v>149144.41666666666</v>
      </c>
      <c r="D6" s="3">
        <v>0.18</v>
      </c>
      <c r="E6" s="2">
        <f>(B6*D6)-(C5-B5)*D5-(C4-B4)*D4</f>
        <v>10631</v>
      </c>
      <c r="G6" s="2">
        <v>100000</v>
      </c>
      <c r="H6" s="2">
        <v>150000</v>
      </c>
      <c r="I6" s="5">
        <v>0.2</v>
      </c>
      <c r="J6" s="6">
        <f>(G6*I6)-(H5-G5)*I5-(H4-G4)*I4</f>
        <v>11729.166666666666</v>
      </c>
    </row>
    <row r="7" spans="2:11" hidden="1" x14ac:dyDescent="0.25">
      <c r="B7" s="2">
        <v>149144.41666666666</v>
      </c>
      <c r="C7" s="2">
        <v>198682.91666666666</v>
      </c>
      <c r="D7" s="3">
        <v>0.26</v>
      </c>
      <c r="E7" s="2">
        <f>(B7*D7)-(C6-B6)*D6-(C5-B5)*D5-(C4-B4)*D4</f>
        <v>22562.553333333333</v>
      </c>
      <c r="G7" s="2">
        <v>150000</v>
      </c>
      <c r="H7" s="2">
        <v>200000</v>
      </c>
      <c r="I7" s="5">
        <v>0.28000000000000003</v>
      </c>
      <c r="J7" s="6">
        <f>(G7*I7)-(H6-G6)*I6-(H5-G5)*I5-(H4-G4)*I4</f>
        <v>23729.166666666675</v>
      </c>
    </row>
    <row r="8" spans="2:11" hidden="1" x14ac:dyDescent="0.25">
      <c r="B8" s="2">
        <v>198682.91666666666</v>
      </c>
      <c r="C8" s="2">
        <v>291177.5</v>
      </c>
      <c r="D8" s="3">
        <v>0.31</v>
      </c>
      <c r="E8" s="2">
        <f>(B8*D8)-(C7-B7)*D7-(C6-B6)*D6-(C5-B5)*D5-(C4-B4)*D4</f>
        <v>32496.699166666658</v>
      </c>
      <c r="G8" s="2">
        <v>200000</v>
      </c>
      <c r="H8" s="2">
        <v>291666.66666666669</v>
      </c>
      <c r="I8" s="5">
        <v>0.34</v>
      </c>
      <c r="J8" s="6">
        <f>(G8*I8)-(H7-G7)*I7-(H6-G6)*I6-(H5-G5)*I5-(H4-G4)*I4</f>
        <v>35729.166666666664</v>
      </c>
    </row>
    <row r="9" spans="2:11" hidden="1" x14ac:dyDescent="0.25">
      <c r="B9" s="2">
        <v>291177.5</v>
      </c>
      <c r="D9" s="3">
        <v>0.37</v>
      </c>
      <c r="E9" s="2">
        <f>(B9*D9)-(C8-B8)*D8-(C7-B7)*D7-(C6-B6)*D6-(C5-B5)*D5-(C4-B4)*D4</f>
        <v>49967.349166666681</v>
      </c>
      <c r="G9" s="2">
        <v>291666.66666666669</v>
      </c>
      <c r="H9" s="4"/>
      <c r="I9" s="5">
        <v>0.4</v>
      </c>
      <c r="J9" s="6">
        <f>(G9*I9)-(H8-G8)*I8-(H7-G7)*I7-(H6-G6)*I6-(H5-G5)*I5-(H4-G4)*I4</f>
        <v>53229.166666666679</v>
      </c>
    </row>
    <row r="11" spans="2:11" x14ac:dyDescent="0.25">
      <c r="B11" s="9" t="s">
        <v>3</v>
      </c>
      <c r="C11" s="8">
        <v>750000</v>
      </c>
    </row>
    <row r="12" spans="2:11" x14ac:dyDescent="0.25">
      <c r="B12" s="9" t="s">
        <v>2</v>
      </c>
      <c r="C12" s="7" t="s">
        <v>1</v>
      </c>
    </row>
    <row r="13" spans="2:11" ht="15.75" thickBot="1" x14ac:dyDescent="0.3">
      <c r="B13" s="10" t="s">
        <v>0</v>
      </c>
      <c r="C13" s="12">
        <v>2</v>
      </c>
    </row>
    <row r="14" spans="2:11" ht="15.75" thickBot="1" x14ac:dyDescent="0.3">
      <c r="B14" s="11" t="s">
        <v>11</v>
      </c>
      <c r="C14" s="13">
        <f>IF(ITS_Brut=0,0,((ITS_Brut/C11)-0.02)*C11)</f>
        <v>178402.75320833334</v>
      </c>
      <c r="E14" s="6"/>
    </row>
    <row r="15" spans="2:11" ht="15.75" thickBot="1" x14ac:dyDescent="0.3">
      <c r="B15" s="11" t="s">
        <v>10</v>
      </c>
      <c r="C15" s="13">
        <f>IF(Its_Brut_Ancien=0,0,((Its_Brut_Ancien/C11)-0.02)*C11)</f>
        <v>197640.9357083333</v>
      </c>
    </row>
    <row r="16" spans="2:11" ht="15.75" thickBot="1" x14ac:dyDescent="0.3">
      <c r="B16" s="11" t="s">
        <v>9</v>
      </c>
      <c r="C16" s="13">
        <f>+C15-C14</f>
        <v>19238.182499999966</v>
      </c>
    </row>
    <row r="18" spans="2:3" x14ac:dyDescent="0.25">
      <c r="B18" s="15" t="s">
        <v>12</v>
      </c>
      <c r="C18" s="15"/>
    </row>
    <row r="19" spans="2:3" ht="30" customHeight="1" x14ac:dyDescent="0.25">
      <c r="B19" s="15"/>
      <c r="C19" s="15"/>
    </row>
    <row r="20" spans="2:3" ht="52.5" customHeight="1" x14ac:dyDescent="0.25">
      <c r="B20" s="16" t="s">
        <v>13</v>
      </c>
      <c r="C20" s="16"/>
    </row>
  </sheetData>
  <sheetProtection password="B310" sheet="1" objects="1" scenarios="1" selectLockedCells="1"/>
  <mergeCells count="4">
    <mergeCell ref="G1:J1"/>
    <mergeCell ref="B1:E1"/>
    <mergeCell ref="B18:C19"/>
    <mergeCell ref="B20:C20"/>
  </mergeCells>
  <dataValidations count="2">
    <dataValidation type="list" allowBlank="1" showInputMessage="1" showErrorMessage="1" errorTitle="Alerte" error="A remplir obligatoirement !" sqref="C13">
      <formula1>"0,1,2,3,4,5,6,7,8,9,10"</formula1>
    </dataValidation>
    <dataValidation type="list" allowBlank="1" showInputMessage="1" showErrorMessage="1" promptTitle="Alerte" prompt="A remplir obligatoirement !" sqref="C12">
      <formula1>"Marié( e ),Célibataire"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Mensuel</vt:lpstr>
    </vt:vector>
  </TitlesOfParts>
  <Company>KPMG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KPMG</dc:creator>
  <cp:lastModifiedBy>KPMG</cp:lastModifiedBy>
  <dcterms:created xsi:type="dcterms:W3CDTF">2016-05-30T19:19:01Z</dcterms:created>
  <dcterms:modified xsi:type="dcterms:W3CDTF">2016-05-30T19:39:05Z</dcterms:modified>
</cp:coreProperties>
</file>