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) DOCS\D) Science Géosociétale\Sociologie\"/>
    </mc:Choice>
  </mc:AlternateContent>
  <bookViews>
    <workbookView xWindow="0" yWindow="108330" windowWidth="28800" windowHeight="11775" tabRatio="669" activeTab="3"/>
  </bookViews>
  <sheets>
    <sheet name="Stat" sheetId="6" r:id="rId1"/>
    <sheet name="Stat france" sheetId="15" r:id="rId2"/>
    <sheet name="Pays" sheetId="14" r:id="rId3"/>
    <sheet name="Virus-Contam" sheetId="16" r:id="rId4"/>
    <sheet name="Feuil3" sheetId="18" r:id="rId5"/>
    <sheet name="ln-exp" sheetId="20" r:id="rId6"/>
  </sheets>
  <definedNames>
    <definedName name="coef">Stat!$P$4</definedName>
    <definedName name="coef1">#REF!</definedName>
    <definedName name="coef2">#REF!</definedName>
    <definedName name="coef3">#REF!</definedName>
    <definedName name="coef4">#REF!</definedName>
    <definedName name="date_0">#REF!</definedName>
    <definedName name="pourcent">#REF!</definedName>
    <definedName name="TailleVir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6" l="1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17" i="16"/>
  <c r="B37" i="16"/>
  <c r="B36" i="16"/>
  <c r="B38" i="16"/>
  <c r="E38" i="16" s="1"/>
  <c r="B39" i="16"/>
  <c r="E39" i="16" s="1"/>
  <c r="B40" i="16"/>
  <c r="E17" i="16" l="1"/>
  <c r="O31" i="14"/>
  <c r="O32" i="14"/>
  <c r="O33" i="14"/>
  <c r="O34" i="14"/>
  <c r="O35" i="14" s="1"/>
  <c r="O36" i="14" s="1"/>
  <c r="O9" i="14"/>
  <c r="O10" i="14" s="1"/>
  <c r="O11" i="14" s="1"/>
  <c r="O12" i="14" s="1"/>
  <c r="O13" i="14" s="1"/>
  <c r="O14" i="14" s="1"/>
  <c r="O15" i="14" s="1"/>
  <c r="O16" i="14" s="1"/>
  <c r="O17" i="14" s="1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8" i="14"/>
  <c r="O7" i="14"/>
  <c r="Q7" i="14"/>
  <c r="Q8" i="14" s="1"/>
  <c r="Q9" i="14" s="1"/>
  <c r="Q10" i="14" s="1"/>
  <c r="Q11" i="14" s="1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L4" i="16"/>
  <c r="J4" i="16"/>
  <c r="J5" i="16" s="1"/>
  <c r="J6" i="16" s="1"/>
  <c r="H4" i="16"/>
  <c r="H5" i="16" s="1"/>
  <c r="H6" i="16" s="1"/>
  <c r="E37" i="16"/>
  <c r="E36" i="16"/>
  <c r="B35" i="16"/>
  <c r="E35" i="16" s="1"/>
  <c r="B34" i="16"/>
  <c r="E34" i="16" s="1"/>
  <c r="B33" i="16"/>
  <c r="E33" i="16" s="1"/>
  <c r="B32" i="16"/>
  <c r="E32" i="16" s="1"/>
  <c r="B31" i="16"/>
  <c r="E31" i="16" s="1"/>
  <c r="B30" i="16"/>
  <c r="E30" i="16" s="1"/>
  <c r="B29" i="16"/>
  <c r="E29" i="16" s="1"/>
  <c r="B28" i="16"/>
  <c r="E28" i="16" s="1"/>
  <c r="B27" i="16"/>
  <c r="B26" i="16"/>
  <c r="E26" i="16" s="1"/>
  <c r="B25" i="16"/>
  <c r="B24" i="16"/>
  <c r="E24" i="16" s="1"/>
  <c r="B23" i="16"/>
  <c r="E23" i="16" s="1"/>
  <c r="B22" i="16"/>
  <c r="B21" i="16"/>
  <c r="E21" i="16" s="1"/>
  <c r="B20" i="16"/>
  <c r="E20" i="16" s="1"/>
  <c r="B19" i="16"/>
  <c r="B18" i="16"/>
  <c r="E11" i="16"/>
  <c r="E12" i="16"/>
  <c r="E14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10" i="16"/>
  <c r="E19" i="16" l="1"/>
  <c r="E25" i="16"/>
  <c r="L5" i="16"/>
  <c r="E27" i="16"/>
  <c r="E22" i="16"/>
  <c r="E18" i="16"/>
  <c r="Z26" i="16" l="1"/>
  <c r="Z27" i="16"/>
  <c r="Z28" i="16"/>
  <c r="Z29" i="16"/>
  <c r="W11" i="16"/>
  <c r="W12" i="16"/>
  <c r="W13" i="16"/>
  <c r="W15" i="16"/>
  <c r="W16" i="16"/>
  <c r="W18" i="16"/>
  <c r="W19" i="16"/>
  <c r="W21" i="16"/>
  <c r="W10" i="16"/>
  <c r="H11" i="16" l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H24" i="16" s="1"/>
  <c r="H25" i="16" s="1"/>
  <c r="H26" i="16" s="1"/>
  <c r="H27" i="16" s="1"/>
  <c r="H28" i="16" s="1"/>
  <c r="H29" i="16" s="1"/>
  <c r="H30" i="16" s="1"/>
  <c r="H31" i="16" s="1"/>
  <c r="H32" i="16" s="1"/>
  <c r="H33" i="16" s="1"/>
  <c r="H34" i="16" s="1"/>
  <c r="H35" i="16" s="1"/>
  <c r="H36" i="16" s="1"/>
  <c r="H37" i="16" s="1"/>
  <c r="H38" i="16" l="1"/>
  <c r="H39" i="16" l="1"/>
  <c r="H40" i="16" l="1"/>
  <c r="H41" i="16" l="1"/>
  <c r="H42" i="16" l="1"/>
  <c r="H43" i="16" l="1"/>
  <c r="H44" i="16" l="1"/>
  <c r="H45" i="16" l="1"/>
  <c r="H46" i="16" l="1"/>
  <c r="H47" i="16" l="1"/>
  <c r="H48" i="16" l="1"/>
  <c r="V61" i="20"/>
  <c r="H49" i="16" l="1"/>
  <c r="AA13" i="20"/>
  <c r="AA14" i="20"/>
  <c r="AA15" i="20"/>
  <c r="AA16" i="20"/>
  <c r="AA12" i="20"/>
  <c r="Z11" i="20"/>
  <c r="Z5" i="20"/>
  <c r="T1" i="20"/>
  <c r="T2" i="20" s="1"/>
  <c r="T7" i="20" s="1"/>
  <c r="R1" i="20"/>
  <c r="R2" i="20" s="1"/>
  <c r="Q2" i="20"/>
  <c r="Q7" i="20" s="1"/>
  <c r="H50" i="16" l="1"/>
  <c r="R7" i="20"/>
  <c r="S1" i="20"/>
  <c r="S2" i="20" s="1"/>
  <c r="Q3" i="20"/>
  <c r="Q6" i="20"/>
  <c r="Q4" i="20"/>
  <c r="U1" i="20"/>
  <c r="U2" i="20" s="1"/>
  <c r="P25" i="20"/>
  <c r="P58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Q46" i="20" s="1"/>
  <c r="P47" i="20"/>
  <c r="P48" i="20"/>
  <c r="P49" i="20"/>
  <c r="P50" i="20"/>
  <c r="Q50" i="20" s="1"/>
  <c r="P51" i="20"/>
  <c r="P53" i="20"/>
  <c r="P54" i="20"/>
  <c r="P55" i="20"/>
  <c r="P56" i="20"/>
  <c r="P57" i="20"/>
  <c r="R57" i="20" s="1"/>
  <c r="P26" i="20"/>
  <c r="R26" i="20" s="1"/>
  <c r="S38" i="20"/>
  <c r="S44" i="20"/>
  <c r="S45" i="20"/>
  <c r="S46" i="20"/>
  <c r="S48" i="20"/>
  <c r="S49" i="20"/>
  <c r="S50" i="20"/>
  <c r="S51" i="20"/>
  <c r="S52" i="20"/>
  <c r="S53" i="20"/>
  <c r="S54" i="20"/>
  <c r="S55" i="20"/>
  <c r="S56" i="20"/>
  <c r="S57" i="20"/>
  <c r="S58" i="20"/>
  <c r="P24" i="20"/>
  <c r="R25" i="20" s="1"/>
  <c r="O52" i="20"/>
  <c r="P52" i="20" s="1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10" i="20"/>
  <c r="S11" i="20"/>
  <c r="S12" i="20"/>
  <c r="S13" i="20"/>
  <c r="T13" i="20" s="1"/>
  <c r="U13" i="20" s="1"/>
  <c r="V13" i="20" s="1"/>
  <c r="S14" i="20"/>
  <c r="S15" i="20"/>
  <c r="S16" i="20"/>
  <c r="S17" i="20"/>
  <c r="T17" i="20" s="1"/>
  <c r="U17" i="20" s="1"/>
  <c r="V17" i="20" s="1"/>
  <c r="S18" i="20"/>
  <c r="S19" i="20"/>
  <c r="S20" i="20"/>
  <c r="S21" i="20"/>
  <c r="T21" i="20" s="1"/>
  <c r="U21" i="20" s="1"/>
  <c r="V21" i="20" s="1"/>
  <c r="S22" i="20"/>
  <c r="S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10" i="20"/>
  <c r="O10" i="20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R5" i="20"/>
  <c r="T6" i="20"/>
  <c r="R4" i="20"/>
  <c r="T4" i="20"/>
  <c r="R3" i="20"/>
  <c r="T3" i="20"/>
  <c r="U3" i="20" s="1"/>
  <c r="F3" i="20"/>
  <c r="C144" i="20"/>
  <c r="C238" i="20" s="1"/>
  <c r="G279" i="20"/>
  <c r="G248" i="20"/>
  <c r="G217" i="20"/>
  <c r="G185" i="20"/>
  <c r="G154" i="20"/>
  <c r="G123" i="20"/>
  <c r="G91" i="20"/>
  <c r="G60" i="20"/>
  <c r="L3" i="20"/>
  <c r="G29" i="20"/>
  <c r="J3" i="20"/>
  <c r="H3" i="20"/>
  <c r="H51" i="16" l="1"/>
  <c r="S4" i="20"/>
  <c r="S7" i="20"/>
  <c r="S3" i="20"/>
  <c r="R46" i="20"/>
  <c r="T46" i="20" s="1"/>
  <c r="U46" i="20" s="1"/>
  <c r="V46" i="20" s="1"/>
  <c r="Q49" i="20"/>
  <c r="Q45" i="20"/>
  <c r="R37" i="20"/>
  <c r="T37" i="20" s="1"/>
  <c r="U37" i="20" s="1"/>
  <c r="V37" i="20" s="1"/>
  <c r="R33" i="20"/>
  <c r="V1" i="20"/>
  <c r="R31" i="20"/>
  <c r="T31" i="20" s="1"/>
  <c r="U31" i="20" s="1"/>
  <c r="V31" i="20" s="1"/>
  <c r="U4" i="20"/>
  <c r="Q38" i="20"/>
  <c r="Q37" i="20"/>
  <c r="T20" i="20"/>
  <c r="U20" i="20" s="1"/>
  <c r="V20" i="20" s="1"/>
  <c r="T16" i="20"/>
  <c r="U16" i="20" s="1"/>
  <c r="V16" i="20" s="1"/>
  <c r="T12" i="20"/>
  <c r="U12" i="20" s="1"/>
  <c r="V12" i="20" s="1"/>
  <c r="Q57" i="20"/>
  <c r="T57" i="20"/>
  <c r="U57" i="20" s="1"/>
  <c r="V57" i="20" s="1"/>
  <c r="T22" i="20"/>
  <c r="U22" i="20" s="1"/>
  <c r="V22" i="20" s="1"/>
  <c r="T18" i="20"/>
  <c r="U18" i="20" s="1"/>
  <c r="V18" i="20" s="1"/>
  <c r="T19" i="20"/>
  <c r="U19" i="20" s="1"/>
  <c r="V19" i="20" s="1"/>
  <c r="T11" i="20"/>
  <c r="U11" i="20" s="1"/>
  <c r="V11" i="20" s="1"/>
  <c r="R49" i="20"/>
  <c r="T49" i="20" s="1"/>
  <c r="U49" i="20" s="1"/>
  <c r="V49" i="20" s="1"/>
  <c r="T14" i="20"/>
  <c r="U14" i="20" s="1"/>
  <c r="V14" i="20" s="1"/>
  <c r="Q48" i="20"/>
  <c r="Q44" i="20"/>
  <c r="Q36" i="20"/>
  <c r="R32" i="20"/>
  <c r="Q5" i="20"/>
  <c r="T5" i="20"/>
  <c r="R45" i="20"/>
  <c r="T45" i="20" s="1"/>
  <c r="U45" i="20" s="1"/>
  <c r="V45" i="20" s="1"/>
  <c r="Q56" i="20"/>
  <c r="R58" i="20"/>
  <c r="T58" i="20" s="1"/>
  <c r="U58" i="20" s="1"/>
  <c r="V58" i="20" s="1"/>
  <c r="S5" i="20"/>
  <c r="R6" i="20"/>
  <c r="S6" i="20"/>
  <c r="R52" i="20"/>
  <c r="T52" i="20" s="1"/>
  <c r="U52" i="20" s="1"/>
  <c r="V52" i="20" s="1"/>
  <c r="R53" i="20"/>
  <c r="T53" i="20" s="1"/>
  <c r="U53" i="20" s="1"/>
  <c r="V53" i="20" s="1"/>
  <c r="Q53" i="20"/>
  <c r="Q52" i="20"/>
  <c r="R48" i="20"/>
  <c r="T48" i="20" s="1"/>
  <c r="U48" i="20" s="1"/>
  <c r="R44" i="20"/>
  <c r="T44" i="20" s="1"/>
  <c r="U44" i="20" s="1"/>
  <c r="Q55" i="20"/>
  <c r="R35" i="20"/>
  <c r="T35" i="20" s="1"/>
  <c r="U35" i="20" s="1"/>
  <c r="V35" i="20" s="1"/>
  <c r="Q31" i="20"/>
  <c r="U5" i="20"/>
  <c r="Q34" i="20"/>
  <c r="R56" i="20"/>
  <c r="T56" i="20" s="1"/>
  <c r="U56" i="20" s="1"/>
  <c r="V56" i="20" s="1"/>
  <c r="R54" i="20"/>
  <c r="T54" i="20" s="1"/>
  <c r="U54" i="20" s="1"/>
  <c r="V54" i="20" s="1"/>
  <c r="Q51" i="20"/>
  <c r="Q25" i="20"/>
  <c r="U6" i="20"/>
  <c r="T10" i="20"/>
  <c r="U10" i="20" s="1"/>
  <c r="V10" i="20" s="1"/>
  <c r="T15" i="20"/>
  <c r="U15" i="20" s="1"/>
  <c r="V15" i="20" s="1"/>
  <c r="T25" i="20"/>
  <c r="U25" i="20" s="1"/>
  <c r="V2" i="20"/>
  <c r="W1" i="20"/>
  <c r="W2" i="20" s="1"/>
  <c r="W3" i="20" s="1"/>
  <c r="R28" i="20"/>
  <c r="T28" i="20" s="1"/>
  <c r="U28" i="20" s="1"/>
  <c r="V28" i="20" s="1"/>
  <c r="Q27" i="20"/>
  <c r="R27" i="20"/>
  <c r="T27" i="20" s="1"/>
  <c r="U27" i="20" s="1"/>
  <c r="V27" i="20" s="1"/>
  <c r="Q58" i="20"/>
  <c r="Q30" i="20"/>
  <c r="R55" i="20"/>
  <c r="T55" i="20" s="1"/>
  <c r="U55" i="20" s="1"/>
  <c r="V55" i="20" s="1"/>
  <c r="Q54" i="20"/>
  <c r="R50" i="20"/>
  <c r="T50" i="20" s="1"/>
  <c r="U50" i="20" s="1"/>
  <c r="V50" i="20" s="1"/>
  <c r="R38" i="20"/>
  <c r="T38" i="20" s="1"/>
  <c r="U38" i="20" s="1"/>
  <c r="V38" i="20" s="1"/>
  <c r="Q35" i="20"/>
  <c r="R30" i="20"/>
  <c r="T30" i="20" s="1"/>
  <c r="U30" i="20" s="1"/>
  <c r="V30" i="20" s="1"/>
  <c r="R51" i="20"/>
  <c r="T51" i="20" s="1"/>
  <c r="U51" i="20" s="1"/>
  <c r="V51" i="20" s="1"/>
  <c r="Q26" i="20"/>
  <c r="R36" i="20"/>
  <c r="T36" i="20" s="1"/>
  <c r="U36" i="20" s="1"/>
  <c r="V36" i="20" s="1"/>
  <c r="Q28" i="20"/>
  <c r="R29" i="20"/>
  <c r="T29" i="20" s="1"/>
  <c r="U29" i="20" s="1"/>
  <c r="V29" i="20" s="1"/>
  <c r="Q33" i="20"/>
  <c r="R34" i="20"/>
  <c r="T34" i="20" s="1"/>
  <c r="U34" i="20" s="1"/>
  <c r="V34" i="20" s="1"/>
  <c r="T33" i="20"/>
  <c r="U33" i="20" s="1"/>
  <c r="V33" i="20" s="1"/>
  <c r="T26" i="20"/>
  <c r="U26" i="20" s="1"/>
  <c r="V26" i="20" s="1"/>
  <c r="Q29" i="20"/>
  <c r="T32" i="20"/>
  <c r="U32" i="20" s="1"/>
  <c r="V32" i="20" s="1"/>
  <c r="Q32" i="20"/>
  <c r="V25" i="20"/>
  <c r="V60" i="18"/>
  <c r="U60" i="18"/>
  <c r="T60" i="18"/>
  <c r="S60" i="18"/>
  <c r="V58" i="18"/>
  <c r="V59" i="18" s="1"/>
  <c r="U58" i="18"/>
  <c r="U59" i="18" s="1"/>
  <c r="T58" i="18"/>
  <c r="T59" i="18" s="1"/>
  <c r="S58" i="18"/>
  <c r="S59" i="18" s="1"/>
  <c r="V50" i="18"/>
  <c r="U50" i="18"/>
  <c r="T50" i="18"/>
  <c r="S50" i="18"/>
  <c r="V48" i="18"/>
  <c r="V49" i="18" s="1"/>
  <c r="U48" i="18"/>
  <c r="U49" i="18" s="1"/>
  <c r="T48" i="18"/>
  <c r="T49" i="18" s="1"/>
  <c r="S48" i="18"/>
  <c r="S49" i="18" s="1"/>
  <c r="V40" i="18"/>
  <c r="U40" i="18"/>
  <c r="T40" i="18"/>
  <c r="S40" i="18"/>
  <c r="V38" i="18"/>
  <c r="V39" i="18" s="1"/>
  <c r="U38" i="18"/>
  <c r="U39" i="18" s="1"/>
  <c r="T38" i="18"/>
  <c r="T39" i="18" s="1"/>
  <c r="S38" i="18"/>
  <c r="S39" i="18" s="1"/>
  <c r="V30" i="18"/>
  <c r="U30" i="18"/>
  <c r="T30" i="18"/>
  <c r="S30" i="18"/>
  <c r="V28" i="18"/>
  <c r="V29" i="18" s="1"/>
  <c r="U28" i="18"/>
  <c r="U29" i="18" s="1"/>
  <c r="T28" i="18"/>
  <c r="T29" i="18" s="1"/>
  <c r="S28" i="18"/>
  <c r="S29" i="18" s="1"/>
  <c r="Q51" i="18"/>
  <c r="T19" i="18"/>
  <c r="T17" i="18"/>
  <c r="T18" i="18" s="1"/>
  <c r="S19" i="18"/>
  <c r="S17" i="18"/>
  <c r="S18" i="18" s="1"/>
  <c r="R19" i="18"/>
  <c r="R17" i="18"/>
  <c r="R18" i="18" s="1"/>
  <c r="Q19" i="18"/>
  <c r="Q17" i="18"/>
  <c r="Q18" i="18" s="1"/>
  <c r="Q20" i="18" s="1"/>
  <c r="Q21" i="18" s="1"/>
  <c r="Q22" i="18" s="1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J175" i="18"/>
  <c r="J176" i="18"/>
  <c r="J177" i="18"/>
  <c r="J178" i="18"/>
  <c r="J179" i="18"/>
  <c r="J180" i="18"/>
  <c r="J181" i="18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5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0" i="18"/>
  <c r="J211" i="18"/>
  <c r="J212" i="18"/>
  <c r="J213" i="18"/>
  <c r="J214" i="18"/>
  <c r="J215" i="18"/>
  <c r="J216" i="18"/>
  <c r="J217" i="18"/>
  <c r="J218" i="18"/>
  <c r="J219" i="18"/>
  <c r="J220" i="18"/>
  <c r="J221" i="18"/>
  <c r="J222" i="18"/>
  <c r="J223" i="18"/>
  <c r="J224" i="18"/>
  <c r="J225" i="18"/>
  <c r="J226" i="18"/>
  <c r="J227" i="18"/>
  <c r="J228" i="18"/>
  <c r="J229" i="18"/>
  <c r="J230" i="18"/>
  <c r="J231" i="18"/>
  <c r="J232" i="18"/>
  <c r="J233" i="18"/>
  <c r="J234" i="18"/>
  <c r="J235" i="18"/>
  <c r="J236" i="18"/>
  <c r="J237" i="18"/>
  <c r="J238" i="18"/>
  <c r="J239" i="18"/>
  <c r="J240" i="18"/>
  <c r="J241" i="18"/>
  <c r="J242" i="18"/>
  <c r="J243" i="18"/>
  <c r="J244" i="18"/>
  <c r="J245" i="18"/>
  <c r="J246" i="18"/>
  <c r="J247" i="18"/>
  <c r="J248" i="18"/>
  <c r="J249" i="18"/>
  <c r="J250" i="18"/>
  <c r="J251" i="18"/>
  <c r="J252" i="18"/>
  <c r="J253" i="18"/>
  <c r="J254" i="18"/>
  <c r="J255" i="18"/>
  <c r="J256" i="18"/>
  <c r="J257" i="18"/>
  <c r="J258" i="18"/>
  <c r="J259" i="18"/>
  <c r="J260" i="18"/>
  <c r="J261" i="18"/>
  <c r="J262" i="18"/>
  <c r="J263" i="18"/>
  <c r="J264" i="18"/>
  <c r="J265" i="18"/>
  <c r="J266" i="18"/>
  <c r="J267" i="18"/>
  <c r="J268" i="18"/>
  <c r="J269" i="18"/>
  <c r="J270" i="18"/>
  <c r="J271" i="18"/>
  <c r="J272" i="18"/>
  <c r="J273" i="18"/>
  <c r="J274" i="18"/>
  <c r="J275" i="18"/>
  <c r="J276" i="18"/>
  <c r="J277" i="18"/>
  <c r="J278" i="18"/>
  <c r="J279" i="18"/>
  <c r="J280" i="18"/>
  <c r="J281" i="18"/>
  <c r="J282" i="18"/>
  <c r="J283" i="18"/>
  <c r="J284" i="18"/>
  <c r="J285" i="18"/>
  <c r="J286" i="18"/>
  <c r="J287" i="18"/>
  <c r="J288" i="18"/>
  <c r="J289" i="18"/>
  <c r="J290" i="18"/>
  <c r="J291" i="18"/>
  <c r="J292" i="18"/>
  <c r="J293" i="18"/>
  <c r="J294" i="18"/>
  <c r="J295" i="18"/>
  <c r="J296" i="18"/>
  <c r="J297" i="18"/>
  <c r="J298" i="18"/>
  <c r="J299" i="18"/>
  <c r="J300" i="18"/>
  <c r="J301" i="18"/>
  <c r="J302" i="18"/>
  <c r="J303" i="18"/>
  <c r="J304" i="18"/>
  <c r="J305" i="18"/>
  <c r="J306" i="18"/>
  <c r="J307" i="18"/>
  <c r="J308" i="18"/>
  <c r="J309" i="18"/>
  <c r="J310" i="18"/>
  <c r="J311" i="18"/>
  <c r="J312" i="18"/>
  <c r="J313" i="18"/>
  <c r="J314" i="18"/>
  <c r="J315" i="18"/>
  <c r="J316" i="18"/>
  <c r="J317" i="18"/>
  <c r="J318" i="18"/>
  <c r="J319" i="18"/>
  <c r="J320" i="18"/>
  <c r="J321" i="18"/>
  <c r="J322" i="18"/>
  <c r="J323" i="18"/>
  <c r="J324" i="18"/>
  <c r="J325" i="18"/>
  <c r="J326" i="18"/>
  <c r="J327" i="18"/>
  <c r="J328" i="18"/>
  <c r="J329" i="18"/>
  <c r="J330" i="18"/>
  <c r="J331" i="18"/>
  <c r="J332" i="18"/>
  <c r="J333" i="18"/>
  <c r="J334" i="18"/>
  <c r="J335" i="18"/>
  <c r="J336" i="18"/>
  <c r="J337" i="18"/>
  <c r="J338" i="18"/>
  <c r="J339" i="18"/>
  <c r="J340" i="18"/>
  <c r="J341" i="18"/>
  <c r="J342" i="18"/>
  <c r="J343" i="18"/>
  <c r="J344" i="18"/>
  <c r="J345" i="18"/>
  <c r="J346" i="18"/>
  <c r="J347" i="18"/>
  <c r="J348" i="18"/>
  <c r="J349" i="18"/>
  <c r="J350" i="18"/>
  <c r="J351" i="18"/>
  <c r="J352" i="18"/>
  <c r="J353" i="18"/>
  <c r="J354" i="18"/>
  <c r="J355" i="18"/>
  <c r="J356" i="18"/>
  <c r="J357" i="18"/>
  <c r="J358" i="18"/>
  <c r="J359" i="18"/>
  <c r="J360" i="18"/>
  <c r="J361" i="18"/>
  <c r="J362" i="18"/>
  <c r="J363" i="18"/>
  <c r="J364" i="18"/>
  <c r="J365" i="18"/>
  <c r="J366" i="18"/>
  <c r="J367" i="18"/>
  <c r="J368" i="18"/>
  <c r="J369" i="18"/>
  <c r="J370" i="18"/>
  <c r="J371" i="18"/>
  <c r="J372" i="18"/>
  <c r="J373" i="18"/>
  <c r="J374" i="18"/>
  <c r="J375" i="18"/>
  <c r="J376" i="18"/>
  <c r="J377" i="18"/>
  <c r="J378" i="18"/>
  <c r="J379" i="18"/>
  <c r="J380" i="18"/>
  <c r="J381" i="18"/>
  <c r="J382" i="18"/>
  <c r="J383" i="18"/>
  <c r="J384" i="18"/>
  <c r="J385" i="18"/>
  <c r="J386" i="18"/>
  <c r="J387" i="18"/>
  <c r="J388" i="18"/>
  <c r="J389" i="18"/>
  <c r="J390" i="18"/>
  <c r="J391" i="18"/>
  <c r="J392" i="18"/>
  <c r="J393" i="18"/>
  <c r="J394" i="18"/>
  <c r="J395" i="18"/>
  <c r="J396" i="18"/>
  <c r="J397" i="18"/>
  <c r="J398" i="18"/>
  <c r="J399" i="18"/>
  <c r="J400" i="18"/>
  <c r="J401" i="18"/>
  <c r="J402" i="18"/>
  <c r="J403" i="18"/>
  <c r="J404" i="18"/>
  <c r="J405" i="18"/>
  <c r="J406" i="18"/>
  <c r="J407" i="18"/>
  <c r="J408" i="18"/>
  <c r="J409" i="18"/>
  <c r="J410" i="18"/>
  <c r="J411" i="18"/>
  <c r="J412" i="18"/>
  <c r="J413" i="18"/>
  <c r="J414" i="18"/>
  <c r="J415" i="18"/>
  <c r="J416" i="18"/>
  <c r="J417" i="18"/>
  <c r="J418" i="18"/>
  <c r="J419" i="18"/>
  <c r="J420" i="18"/>
  <c r="J421" i="18"/>
  <c r="J422" i="18"/>
  <c r="J423" i="18"/>
  <c r="J424" i="18"/>
  <c r="J425" i="18"/>
  <c r="J426" i="18"/>
  <c r="J427" i="18"/>
  <c r="J428" i="18"/>
  <c r="J429" i="18"/>
  <c r="J430" i="18"/>
  <c r="J431" i="18"/>
  <c r="J432" i="18"/>
  <c r="J433" i="18"/>
  <c r="J434" i="18"/>
  <c r="J435" i="18"/>
  <c r="J436" i="18"/>
  <c r="J437" i="18"/>
  <c r="J438" i="18"/>
  <c r="J439" i="18"/>
  <c r="J440" i="18"/>
  <c r="J441" i="18"/>
  <c r="J442" i="18"/>
  <c r="J443" i="18"/>
  <c r="J444" i="18"/>
  <c r="J445" i="18"/>
  <c r="J446" i="18"/>
  <c r="J447" i="18"/>
  <c r="J448" i="18"/>
  <c r="J449" i="18"/>
  <c r="J450" i="18"/>
  <c r="J451" i="18"/>
  <c r="J452" i="18"/>
  <c r="J453" i="18"/>
  <c r="J454" i="18"/>
  <c r="J455" i="18"/>
  <c r="J456" i="18"/>
  <c r="J457" i="18"/>
  <c r="J458" i="18"/>
  <c r="J459" i="18"/>
  <c r="J460" i="18"/>
  <c r="J461" i="18"/>
  <c r="J462" i="18"/>
  <c r="J463" i="18"/>
  <c r="J464" i="18"/>
  <c r="J465" i="18"/>
  <c r="J466" i="18"/>
  <c r="J467" i="18"/>
  <c r="J468" i="18"/>
  <c r="J469" i="18"/>
  <c r="J470" i="18"/>
  <c r="J471" i="18"/>
  <c r="J472" i="18"/>
  <c r="J473" i="18"/>
  <c r="J474" i="18"/>
  <c r="J475" i="18"/>
  <c r="J476" i="18"/>
  <c r="J477" i="18"/>
  <c r="J478" i="18"/>
  <c r="J479" i="18"/>
  <c r="J480" i="18"/>
  <c r="J481" i="18"/>
  <c r="J482" i="18"/>
  <c r="J483" i="18"/>
  <c r="J484" i="18"/>
  <c r="J485" i="18"/>
  <c r="J486" i="18"/>
  <c r="J487" i="18"/>
  <c r="J488" i="18"/>
  <c r="J489" i="18"/>
  <c r="J490" i="18"/>
  <c r="J491" i="18"/>
  <c r="J492" i="18"/>
  <c r="J493" i="18"/>
  <c r="J494" i="18"/>
  <c r="J495" i="18"/>
  <c r="J496" i="18"/>
  <c r="J497" i="18"/>
  <c r="J498" i="18"/>
  <c r="J499" i="18"/>
  <c r="J500" i="18"/>
  <c r="J501" i="18"/>
  <c r="J502" i="18"/>
  <c r="J503" i="18"/>
  <c r="J504" i="18"/>
  <c r="J505" i="18"/>
  <c r="J506" i="18"/>
  <c r="J507" i="18"/>
  <c r="J508" i="18"/>
  <c r="J509" i="18"/>
  <c r="J510" i="18"/>
  <c r="J511" i="18"/>
  <c r="J512" i="18"/>
  <c r="J513" i="18"/>
  <c r="J514" i="18"/>
  <c r="J515" i="18"/>
  <c r="J516" i="18"/>
  <c r="J517" i="18"/>
  <c r="J518" i="18"/>
  <c r="J519" i="18"/>
  <c r="J520" i="18"/>
  <c r="J521" i="18"/>
  <c r="J522" i="18"/>
  <c r="J523" i="18"/>
  <c r="J524" i="18"/>
  <c r="J525" i="18"/>
  <c r="J526" i="18"/>
  <c r="J527" i="18"/>
  <c r="J528" i="18"/>
  <c r="J529" i="18"/>
  <c r="J530" i="18"/>
  <c r="J531" i="18"/>
  <c r="J532" i="18"/>
  <c r="J533" i="18"/>
  <c r="J534" i="18"/>
  <c r="J535" i="18"/>
  <c r="J536" i="18"/>
  <c r="J537" i="18"/>
  <c r="J538" i="18"/>
  <c r="J539" i="18"/>
  <c r="J540" i="18"/>
  <c r="J541" i="18"/>
  <c r="J542" i="18"/>
  <c r="J543" i="18"/>
  <c r="J544" i="18"/>
  <c r="J545" i="18"/>
  <c r="J546" i="18"/>
  <c r="J547" i="18"/>
  <c r="J548" i="18"/>
  <c r="J549" i="18"/>
  <c r="J550" i="18"/>
  <c r="J551" i="18"/>
  <c r="J552" i="18"/>
  <c r="J553" i="18"/>
  <c r="J554" i="18"/>
  <c r="J555" i="18"/>
  <c r="J556" i="18"/>
  <c r="J557" i="18"/>
  <c r="J558" i="18"/>
  <c r="J559" i="18"/>
  <c r="J560" i="18"/>
  <c r="J561" i="18"/>
  <c r="J562" i="18"/>
  <c r="J563" i="18"/>
  <c r="J564" i="18"/>
  <c r="J565" i="18"/>
  <c r="J566" i="18"/>
  <c r="J567" i="18"/>
  <c r="J568" i="18"/>
  <c r="J569" i="18"/>
  <c r="J570" i="18"/>
  <c r="J571" i="18"/>
  <c r="J572" i="18"/>
  <c r="J573" i="18"/>
  <c r="J574" i="18"/>
  <c r="J575" i="18"/>
  <c r="J576" i="18"/>
  <c r="J577" i="18"/>
  <c r="J578" i="18"/>
  <c r="J579" i="18"/>
  <c r="J580" i="18"/>
  <c r="J581" i="18"/>
  <c r="J582" i="18"/>
  <c r="J583" i="18"/>
  <c r="J584" i="18"/>
  <c r="J585" i="18"/>
  <c r="J586" i="18"/>
  <c r="J587" i="18"/>
  <c r="J588" i="18"/>
  <c r="J589" i="18"/>
  <c r="J590" i="18"/>
  <c r="J591" i="18"/>
  <c r="J592" i="18"/>
  <c r="J593" i="18"/>
  <c r="J594" i="18"/>
  <c r="J595" i="18"/>
  <c r="J596" i="18"/>
  <c r="J597" i="18"/>
  <c r="J598" i="18"/>
  <c r="J599" i="18"/>
  <c r="J600" i="18"/>
  <c r="J601" i="18"/>
  <c r="J602" i="18"/>
  <c r="J603" i="18"/>
  <c r="J604" i="18"/>
  <c r="J605" i="18"/>
  <c r="J606" i="18"/>
  <c r="J607" i="18"/>
  <c r="J608" i="18"/>
  <c r="J609" i="18"/>
  <c r="J610" i="18"/>
  <c r="J611" i="18"/>
  <c r="J612" i="18"/>
  <c r="J613" i="18"/>
  <c r="J614" i="18"/>
  <c r="J615" i="18"/>
  <c r="J616" i="18"/>
  <c r="J617" i="18"/>
  <c r="J618" i="18"/>
  <c r="J619" i="18"/>
  <c r="J620" i="18"/>
  <c r="J621" i="18"/>
  <c r="J622" i="18"/>
  <c r="J623" i="18"/>
  <c r="J624" i="18"/>
  <c r="J625" i="18"/>
  <c r="J626" i="18"/>
  <c r="J627" i="18"/>
  <c r="J628" i="18"/>
  <c r="J629" i="18"/>
  <c r="J630" i="18"/>
  <c r="J631" i="18"/>
  <c r="J632" i="18"/>
  <c r="J633" i="18"/>
  <c r="J634" i="18"/>
  <c r="J635" i="18"/>
  <c r="J636" i="18"/>
  <c r="J637" i="18"/>
  <c r="J638" i="18"/>
  <c r="J639" i="18"/>
  <c r="J640" i="18"/>
  <c r="J641" i="18"/>
  <c r="J642" i="18"/>
  <c r="J643" i="18"/>
  <c r="J644" i="18"/>
  <c r="J645" i="18"/>
  <c r="J646" i="18"/>
  <c r="J647" i="18"/>
  <c r="J648" i="18"/>
  <c r="J649" i="18"/>
  <c r="J650" i="18"/>
  <c r="J651" i="18"/>
  <c r="J652" i="18"/>
  <c r="J653" i="18"/>
  <c r="J654" i="18"/>
  <c r="J655" i="18"/>
  <c r="J656" i="18"/>
  <c r="J657" i="18"/>
  <c r="J658" i="18"/>
  <c r="J659" i="18"/>
  <c r="J660" i="18"/>
  <c r="J661" i="18"/>
  <c r="J662" i="18"/>
  <c r="J663" i="18"/>
  <c r="J664" i="18"/>
  <c r="J665" i="18"/>
  <c r="J666" i="18"/>
  <c r="J667" i="18"/>
  <c r="J668" i="18"/>
  <c r="J669" i="18"/>
  <c r="J670" i="18"/>
  <c r="J671" i="18"/>
  <c r="J672" i="18"/>
  <c r="J673" i="18"/>
  <c r="J674" i="18"/>
  <c r="J675" i="18"/>
  <c r="J676" i="18"/>
  <c r="J677" i="18"/>
  <c r="J678" i="18"/>
  <c r="J679" i="18"/>
  <c r="J680" i="18"/>
  <c r="J681" i="18"/>
  <c r="J682" i="18"/>
  <c r="J683" i="18"/>
  <c r="J684" i="18"/>
  <c r="J685" i="18"/>
  <c r="J686" i="18"/>
  <c r="J687" i="18"/>
  <c r="J688" i="18"/>
  <c r="J689" i="18"/>
  <c r="J690" i="18"/>
  <c r="J691" i="18"/>
  <c r="J692" i="18"/>
  <c r="J693" i="18"/>
  <c r="J694" i="18"/>
  <c r="J695" i="18"/>
  <c r="J696" i="18"/>
  <c r="J697" i="18"/>
  <c r="J698" i="18"/>
  <c r="J699" i="18"/>
  <c r="J700" i="18"/>
  <c r="J701" i="18"/>
  <c r="J702" i="18"/>
  <c r="J703" i="18"/>
  <c r="J704" i="18"/>
  <c r="J705" i="18"/>
  <c r="J706" i="18"/>
  <c r="J707" i="18"/>
  <c r="J708" i="18"/>
  <c r="J709" i="18"/>
  <c r="J710" i="18"/>
  <c r="J711" i="18"/>
  <c r="J712" i="18"/>
  <c r="J713" i="18"/>
  <c r="J714" i="18"/>
  <c r="J715" i="18"/>
  <c r="J716" i="18"/>
  <c r="J717" i="18"/>
  <c r="J718" i="18"/>
  <c r="J719" i="18"/>
  <c r="J720" i="18"/>
  <c r="J721" i="18"/>
  <c r="J722" i="18"/>
  <c r="J723" i="18"/>
  <c r="J724" i="18"/>
  <c r="J725" i="18"/>
  <c r="J4" i="18"/>
  <c r="E4" i="18"/>
  <c r="E5" i="18" s="1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 s="1"/>
  <c r="E64" i="18" s="1"/>
  <c r="E65" i="18" s="1"/>
  <c r="E66" i="18" s="1"/>
  <c r="E67" i="18" s="1"/>
  <c r="E68" i="18" s="1"/>
  <c r="E69" i="18" s="1"/>
  <c r="E70" i="18" s="1"/>
  <c r="E71" i="18" s="1"/>
  <c r="E72" i="18" s="1"/>
  <c r="E73" i="18" s="1"/>
  <c r="E74" i="18" s="1"/>
  <c r="E75" i="18" s="1"/>
  <c r="E76" i="18" s="1"/>
  <c r="E77" i="18" s="1"/>
  <c r="E78" i="18" s="1"/>
  <c r="E79" i="18" s="1"/>
  <c r="E80" i="18" s="1"/>
  <c r="E81" i="18" s="1"/>
  <c r="E82" i="18" s="1"/>
  <c r="E83" i="18" s="1"/>
  <c r="E84" i="18" s="1"/>
  <c r="E85" i="18" s="1"/>
  <c r="E86" i="18" s="1"/>
  <c r="E87" i="18" s="1"/>
  <c r="E88" i="18" s="1"/>
  <c r="E89" i="18" s="1"/>
  <c r="E90" i="18" s="1"/>
  <c r="E91" i="18" s="1"/>
  <c r="E92" i="18" s="1"/>
  <c r="E93" i="18" s="1"/>
  <c r="E94" i="18" s="1"/>
  <c r="E95" i="18" s="1"/>
  <c r="E96" i="18" s="1"/>
  <c r="E97" i="18" s="1"/>
  <c r="E98" i="18" s="1"/>
  <c r="E99" i="18" s="1"/>
  <c r="E100" i="18" s="1"/>
  <c r="E101" i="18" s="1"/>
  <c r="E102" i="18" s="1"/>
  <c r="E103" i="18" s="1"/>
  <c r="E104" i="18" s="1"/>
  <c r="E105" i="18" s="1"/>
  <c r="E106" i="18" s="1"/>
  <c r="E107" i="18" s="1"/>
  <c r="E108" i="18" s="1"/>
  <c r="E109" i="18" s="1"/>
  <c r="E110" i="18" s="1"/>
  <c r="E111" i="18" s="1"/>
  <c r="E112" i="18" s="1"/>
  <c r="E113" i="18" s="1"/>
  <c r="E114" i="18" s="1"/>
  <c r="E115" i="18" s="1"/>
  <c r="E116" i="18" s="1"/>
  <c r="E117" i="18" s="1"/>
  <c r="E118" i="18" s="1"/>
  <c r="E119" i="18" s="1"/>
  <c r="E120" i="18" s="1"/>
  <c r="E121" i="18" s="1"/>
  <c r="E122" i="18" s="1"/>
  <c r="E123" i="18" s="1"/>
  <c r="E124" i="18" s="1"/>
  <c r="E125" i="18" s="1"/>
  <c r="E126" i="18" s="1"/>
  <c r="E127" i="18" s="1"/>
  <c r="E128" i="18" s="1"/>
  <c r="E129" i="18" s="1"/>
  <c r="E130" i="18" s="1"/>
  <c r="E131" i="18" s="1"/>
  <c r="E132" i="18" s="1"/>
  <c r="E133" i="18" s="1"/>
  <c r="E134" i="18" s="1"/>
  <c r="E135" i="18" s="1"/>
  <c r="E136" i="18" s="1"/>
  <c r="E137" i="18" s="1"/>
  <c r="E138" i="18" s="1"/>
  <c r="E139" i="18" s="1"/>
  <c r="E140" i="18" s="1"/>
  <c r="E141" i="18" s="1"/>
  <c r="E142" i="18" s="1"/>
  <c r="E143" i="18" s="1"/>
  <c r="E144" i="18" s="1"/>
  <c r="E145" i="18" s="1"/>
  <c r="E146" i="18" s="1"/>
  <c r="E147" i="18" s="1"/>
  <c r="E148" i="18" s="1"/>
  <c r="E149" i="18" s="1"/>
  <c r="E150" i="18" s="1"/>
  <c r="E151" i="18" s="1"/>
  <c r="E152" i="18" s="1"/>
  <c r="E153" i="18" s="1"/>
  <c r="E154" i="18" s="1"/>
  <c r="E155" i="18" s="1"/>
  <c r="E156" i="18" s="1"/>
  <c r="E157" i="18" s="1"/>
  <c r="E158" i="18" s="1"/>
  <c r="E159" i="18" s="1"/>
  <c r="E160" i="18" s="1"/>
  <c r="E161" i="18" s="1"/>
  <c r="E162" i="18" s="1"/>
  <c r="E163" i="18" s="1"/>
  <c r="E164" i="18" s="1"/>
  <c r="E165" i="18" s="1"/>
  <c r="E166" i="18" s="1"/>
  <c r="E167" i="18" s="1"/>
  <c r="E168" i="18" s="1"/>
  <c r="E169" i="18" s="1"/>
  <c r="E170" i="18" s="1"/>
  <c r="E171" i="18" s="1"/>
  <c r="E172" i="18" s="1"/>
  <c r="E173" i="18" s="1"/>
  <c r="E174" i="18" s="1"/>
  <c r="E175" i="18" s="1"/>
  <c r="E176" i="18" s="1"/>
  <c r="E177" i="18" s="1"/>
  <c r="E178" i="18" s="1"/>
  <c r="E179" i="18" s="1"/>
  <c r="E180" i="18" s="1"/>
  <c r="E181" i="18" s="1"/>
  <c r="E182" i="18" s="1"/>
  <c r="E183" i="18" s="1"/>
  <c r="E184" i="18" s="1"/>
  <c r="E185" i="18" s="1"/>
  <c r="E186" i="18" s="1"/>
  <c r="E187" i="18" s="1"/>
  <c r="E188" i="18" s="1"/>
  <c r="E189" i="18" s="1"/>
  <c r="E190" i="18" s="1"/>
  <c r="E191" i="18" s="1"/>
  <c r="E192" i="18" s="1"/>
  <c r="E193" i="18" s="1"/>
  <c r="E194" i="18" s="1"/>
  <c r="E195" i="18" s="1"/>
  <c r="E196" i="18" s="1"/>
  <c r="E197" i="18" s="1"/>
  <c r="E198" i="18" s="1"/>
  <c r="E199" i="18" s="1"/>
  <c r="E200" i="18" s="1"/>
  <c r="E201" i="18" s="1"/>
  <c r="E202" i="18" s="1"/>
  <c r="E203" i="18" s="1"/>
  <c r="E204" i="18" s="1"/>
  <c r="E205" i="18" s="1"/>
  <c r="E206" i="18" s="1"/>
  <c r="E207" i="18" s="1"/>
  <c r="E208" i="18" s="1"/>
  <c r="E209" i="18" s="1"/>
  <c r="E210" i="18" s="1"/>
  <c r="E211" i="18" s="1"/>
  <c r="E212" i="18" s="1"/>
  <c r="E213" i="18" s="1"/>
  <c r="E214" i="18" s="1"/>
  <c r="E215" i="18" s="1"/>
  <c r="E216" i="18" s="1"/>
  <c r="E217" i="18" s="1"/>
  <c r="E218" i="18" s="1"/>
  <c r="E219" i="18" s="1"/>
  <c r="E220" i="18" s="1"/>
  <c r="E221" i="18" s="1"/>
  <c r="E222" i="18" s="1"/>
  <c r="E223" i="18" s="1"/>
  <c r="E224" i="18" s="1"/>
  <c r="E225" i="18" s="1"/>
  <c r="E226" i="18" s="1"/>
  <c r="E227" i="18" s="1"/>
  <c r="E228" i="18" s="1"/>
  <c r="E229" i="18" s="1"/>
  <c r="E230" i="18" s="1"/>
  <c r="E231" i="18" s="1"/>
  <c r="E232" i="18" s="1"/>
  <c r="E233" i="18" s="1"/>
  <c r="E234" i="18" s="1"/>
  <c r="E235" i="18" s="1"/>
  <c r="E236" i="18" s="1"/>
  <c r="E237" i="18" s="1"/>
  <c r="E238" i="18" s="1"/>
  <c r="E239" i="18" s="1"/>
  <c r="E240" i="18" s="1"/>
  <c r="E241" i="18" s="1"/>
  <c r="E242" i="18" s="1"/>
  <c r="E243" i="18" s="1"/>
  <c r="E244" i="18" s="1"/>
  <c r="E245" i="18" s="1"/>
  <c r="E246" i="18" s="1"/>
  <c r="E247" i="18" s="1"/>
  <c r="E248" i="18" s="1"/>
  <c r="E249" i="18" s="1"/>
  <c r="E250" i="18" s="1"/>
  <c r="E251" i="18" s="1"/>
  <c r="E252" i="18" s="1"/>
  <c r="E253" i="18" s="1"/>
  <c r="E254" i="18" s="1"/>
  <c r="E255" i="18" s="1"/>
  <c r="E256" i="18" s="1"/>
  <c r="E257" i="18" s="1"/>
  <c r="E258" i="18" s="1"/>
  <c r="E259" i="18" s="1"/>
  <c r="E260" i="18" s="1"/>
  <c r="E261" i="18" s="1"/>
  <c r="E262" i="18" s="1"/>
  <c r="E263" i="18" s="1"/>
  <c r="E264" i="18" s="1"/>
  <c r="E265" i="18" s="1"/>
  <c r="E266" i="18" s="1"/>
  <c r="E267" i="18" s="1"/>
  <c r="E268" i="18" s="1"/>
  <c r="E269" i="18" s="1"/>
  <c r="E270" i="18" s="1"/>
  <c r="E271" i="18" s="1"/>
  <c r="E272" i="18" s="1"/>
  <c r="E273" i="18" s="1"/>
  <c r="E274" i="18" s="1"/>
  <c r="E275" i="18" s="1"/>
  <c r="E276" i="18" s="1"/>
  <c r="E277" i="18" s="1"/>
  <c r="E278" i="18" s="1"/>
  <c r="E279" i="18" s="1"/>
  <c r="E280" i="18" s="1"/>
  <c r="E281" i="18" s="1"/>
  <c r="E282" i="18" s="1"/>
  <c r="E283" i="18" s="1"/>
  <c r="E284" i="18" s="1"/>
  <c r="E285" i="18" s="1"/>
  <c r="E286" i="18" s="1"/>
  <c r="E287" i="18" s="1"/>
  <c r="E288" i="18" s="1"/>
  <c r="E289" i="18" s="1"/>
  <c r="E290" i="18" s="1"/>
  <c r="E291" i="18" s="1"/>
  <c r="E292" i="18" s="1"/>
  <c r="E293" i="18" s="1"/>
  <c r="E294" i="18" s="1"/>
  <c r="E295" i="18" s="1"/>
  <c r="E296" i="18" s="1"/>
  <c r="E297" i="18" s="1"/>
  <c r="E298" i="18" s="1"/>
  <c r="E299" i="18" s="1"/>
  <c r="E300" i="18" s="1"/>
  <c r="E301" i="18" s="1"/>
  <c r="E302" i="18" s="1"/>
  <c r="E303" i="18" s="1"/>
  <c r="E304" i="18" s="1"/>
  <c r="E305" i="18" s="1"/>
  <c r="E306" i="18" s="1"/>
  <c r="E307" i="18" s="1"/>
  <c r="E308" i="18" s="1"/>
  <c r="E309" i="18" s="1"/>
  <c r="E310" i="18" s="1"/>
  <c r="E311" i="18" s="1"/>
  <c r="E312" i="18" s="1"/>
  <c r="E313" i="18" s="1"/>
  <c r="E314" i="18" s="1"/>
  <c r="E315" i="18" s="1"/>
  <c r="E316" i="18" s="1"/>
  <c r="E317" i="18" s="1"/>
  <c r="E318" i="18" s="1"/>
  <c r="E319" i="18" s="1"/>
  <c r="E320" i="18" s="1"/>
  <c r="E321" i="18" s="1"/>
  <c r="E322" i="18" s="1"/>
  <c r="E323" i="18" s="1"/>
  <c r="E324" i="18" s="1"/>
  <c r="E325" i="18" s="1"/>
  <c r="E326" i="18" s="1"/>
  <c r="E327" i="18" s="1"/>
  <c r="E328" i="18" s="1"/>
  <c r="E329" i="18" s="1"/>
  <c r="E330" i="18" s="1"/>
  <c r="E331" i="18" s="1"/>
  <c r="E332" i="18" s="1"/>
  <c r="E333" i="18" s="1"/>
  <c r="E334" i="18" s="1"/>
  <c r="E335" i="18" s="1"/>
  <c r="E336" i="18" s="1"/>
  <c r="E337" i="18" s="1"/>
  <c r="E338" i="18" s="1"/>
  <c r="E339" i="18" s="1"/>
  <c r="E340" i="18" s="1"/>
  <c r="E341" i="18" s="1"/>
  <c r="E342" i="18" s="1"/>
  <c r="E343" i="18" s="1"/>
  <c r="E344" i="18" s="1"/>
  <c r="E345" i="18" s="1"/>
  <c r="E346" i="18" s="1"/>
  <c r="E347" i="18" s="1"/>
  <c r="E348" i="18" s="1"/>
  <c r="E349" i="18" s="1"/>
  <c r="E350" i="18" s="1"/>
  <c r="E351" i="18" s="1"/>
  <c r="E352" i="18" s="1"/>
  <c r="E353" i="18" s="1"/>
  <c r="E354" i="18" s="1"/>
  <c r="E355" i="18" s="1"/>
  <c r="E356" i="18" s="1"/>
  <c r="E357" i="18" s="1"/>
  <c r="E358" i="18" s="1"/>
  <c r="E359" i="18" s="1"/>
  <c r="E360" i="18" s="1"/>
  <c r="E361" i="18" s="1"/>
  <c r="E362" i="18" s="1"/>
  <c r="E363" i="18" s="1"/>
  <c r="E364" i="18" s="1"/>
  <c r="E365" i="18" s="1"/>
  <c r="E366" i="18" s="1"/>
  <c r="E367" i="18" s="1"/>
  <c r="E368" i="18" s="1"/>
  <c r="E369" i="18" s="1"/>
  <c r="E370" i="18" s="1"/>
  <c r="E371" i="18" s="1"/>
  <c r="E372" i="18" s="1"/>
  <c r="E373" i="18" s="1"/>
  <c r="E374" i="18" s="1"/>
  <c r="E375" i="18" s="1"/>
  <c r="E376" i="18" s="1"/>
  <c r="E377" i="18" s="1"/>
  <c r="E378" i="18" s="1"/>
  <c r="E379" i="18" s="1"/>
  <c r="E380" i="18" s="1"/>
  <c r="E381" i="18" s="1"/>
  <c r="E382" i="18" s="1"/>
  <c r="E383" i="18" s="1"/>
  <c r="E384" i="18" s="1"/>
  <c r="E385" i="18" s="1"/>
  <c r="E386" i="18" s="1"/>
  <c r="E387" i="18" s="1"/>
  <c r="E388" i="18" s="1"/>
  <c r="E389" i="18" s="1"/>
  <c r="E390" i="18" s="1"/>
  <c r="E391" i="18" s="1"/>
  <c r="E392" i="18" s="1"/>
  <c r="E393" i="18" s="1"/>
  <c r="E394" i="18" s="1"/>
  <c r="E395" i="18" s="1"/>
  <c r="E396" i="18" s="1"/>
  <c r="E397" i="18" s="1"/>
  <c r="E398" i="18" s="1"/>
  <c r="E399" i="18" s="1"/>
  <c r="E400" i="18" s="1"/>
  <c r="E401" i="18" s="1"/>
  <c r="E402" i="18" s="1"/>
  <c r="E403" i="18" s="1"/>
  <c r="E404" i="18" s="1"/>
  <c r="E405" i="18" s="1"/>
  <c r="E406" i="18" s="1"/>
  <c r="E407" i="18" s="1"/>
  <c r="E408" i="18" s="1"/>
  <c r="E409" i="18" s="1"/>
  <c r="E410" i="18" s="1"/>
  <c r="E411" i="18" s="1"/>
  <c r="E412" i="18" s="1"/>
  <c r="E413" i="18" s="1"/>
  <c r="E414" i="18" s="1"/>
  <c r="E415" i="18" s="1"/>
  <c r="E416" i="18" s="1"/>
  <c r="E417" i="18" s="1"/>
  <c r="E418" i="18" s="1"/>
  <c r="E419" i="18" s="1"/>
  <c r="E420" i="18" s="1"/>
  <c r="E421" i="18" s="1"/>
  <c r="E422" i="18" s="1"/>
  <c r="E423" i="18" s="1"/>
  <c r="E424" i="18" s="1"/>
  <c r="E425" i="18" s="1"/>
  <c r="E426" i="18" s="1"/>
  <c r="E427" i="18" s="1"/>
  <c r="E428" i="18" s="1"/>
  <c r="E429" i="18" s="1"/>
  <c r="E430" i="18" s="1"/>
  <c r="E431" i="18" s="1"/>
  <c r="E432" i="18" s="1"/>
  <c r="E433" i="18" s="1"/>
  <c r="E434" i="18" s="1"/>
  <c r="E435" i="18" s="1"/>
  <c r="E436" i="18" s="1"/>
  <c r="E437" i="18" s="1"/>
  <c r="E438" i="18" s="1"/>
  <c r="E439" i="18" s="1"/>
  <c r="E440" i="18" s="1"/>
  <c r="E441" i="18" s="1"/>
  <c r="E442" i="18" s="1"/>
  <c r="E443" i="18" s="1"/>
  <c r="E444" i="18" s="1"/>
  <c r="E445" i="18" s="1"/>
  <c r="E446" i="18" s="1"/>
  <c r="E447" i="18" s="1"/>
  <c r="E448" i="18" s="1"/>
  <c r="E449" i="18" s="1"/>
  <c r="E450" i="18" s="1"/>
  <c r="E451" i="18" s="1"/>
  <c r="E452" i="18" s="1"/>
  <c r="E453" i="18" s="1"/>
  <c r="E454" i="18" s="1"/>
  <c r="E455" i="18" s="1"/>
  <c r="E456" i="18" s="1"/>
  <c r="E457" i="18" s="1"/>
  <c r="E458" i="18" s="1"/>
  <c r="E459" i="18" s="1"/>
  <c r="E460" i="18" s="1"/>
  <c r="E461" i="18" s="1"/>
  <c r="E462" i="18" s="1"/>
  <c r="E463" i="18" s="1"/>
  <c r="E464" i="18" s="1"/>
  <c r="E465" i="18" s="1"/>
  <c r="E466" i="18" s="1"/>
  <c r="E467" i="18" s="1"/>
  <c r="E468" i="18" s="1"/>
  <c r="E469" i="18" s="1"/>
  <c r="E470" i="18" s="1"/>
  <c r="E471" i="18" s="1"/>
  <c r="E472" i="18" s="1"/>
  <c r="E473" i="18" s="1"/>
  <c r="E474" i="18" s="1"/>
  <c r="E475" i="18" s="1"/>
  <c r="E476" i="18" s="1"/>
  <c r="E477" i="18" s="1"/>
  <c r="E478" i="18" s="1"/>
  <c r="E479" i="18" s="1"/>
  <c r="E480" i="18" s="1"/>
  <c r="E481" i="18" s="1"/>
  <c r="E482" i="18" s="1"/>
  <c r="E483" i="18" s="1"/>
  <c r="E484" i="18" s="1"/>
  <c r="E485" i="18" s="1"/>
  <c r="E486" i="18" s="1"/>
  <c r="E487" i="18" s="1"/>
  <c r="E488" i="18" s="1"/>
  <c r="E489" i="18" s="1"/>
  <c r="E490" i="18" s="1"/>
  <c r="E491" i="18" s="1"/>
  <c r="E492" i="18" s="1"/>
  <c r="E493" i="18" s="1"/>
  <c r="E494" i="18" s="1"/>
  <c r="E495" i="18" s="1"/>
  <c r="E496" i="18" s="1"/>
  <c r="E497" i="18" s="1"/>
  <c r="E498" i="18" s="1"/>
  <c r="E499" i="18" s="1"/>
  <c r="E500" i="18" s="1"/>
  <c r="E501" i="18" s="1"/>
  <c r="E502" i="18" s="1"/>
  <c r="E503" i="18" s="1"/>
  <c r="E504" i="18" s="1"/>
  <c r="E505" i="18" s="1"/>
  <c r="E506" i="18" s="1"/>
  <c r="E507" i="18" s="1"/>
  <c r="E508" i="18" s="1"/>
  <c r="E509" i="18" s="1"/>
  <c r="E510" i="18" s="1"/>
  <c r="E511" i="18" s="1"/>
  <c r="E512" i="18" s="1"/>
  <c r="E513" i="18" s="1"/>
  <c r="E514" i="18" s="1"/>
  <c r="E515" i="18" s="1"/>
  <c r="E516" i="18" s="1"/>
  <c r="E517" i="18" s="1"/>
  <c r="E518" i="18" s="1"/>
  <c r="E519" i="18" s="1"/>
  <c r="E520" i="18" s="1"/>
  <c r="E521" i="18" s="1"/>
  <c r="E522" i="18" s="1"/>
  <c r="E523" i="18" s="1"/>
  <c r="E524" i="18" s="1"/>
  <c r="E525" i="18" s="1"/>
  <c r="E526" i="18" s="1"/>
  <c r="E527" i="18" s="1"/>
  <c r="E528" i="18" s="1"/>
  <c r="E529" i="18" s="1"/>
  <c r="E530" i="18" s="1"/>
  <c r="E531" i="18" s="1"/>
  <c r="E532" i="18" s="1"/>
  <c r="E533" i="18" s="1"/>
  <c r="E534" i="18" s="1"/>
  <c r="E535" i="18" s="1"/>
  <c r="E536" i="18" s="1"/>
  <c r="E537" i="18" s="1"/>
  <c r="E538" i="18" s="1"/>
  <c r="E539" i="18" s="1"/>
  <c r="E540" i="18" s="1"/>
  <c r="E541" i="18" s="1"/>
  <c r="E542" i="18" s="1"/>
  <c r="E543" i="18" s="1"/>
  <c r="E544" i="18" s="1"/>
  <c r="E545" i="18" s="1"/>
  <c r="E546" i="18" s="1"/>
  <c r="E547" i="18" s="1"/>
  <c r="E548" i="18" s="1"/>
  <c r="E549" i="18" s="1"/>
  <c r="E550" i="18" s="1"/>
  <c r="E551" i="18" s="1"/>
  <c r="E552" i="18" s="1"/>
  <c r="E553" i="18" s="1"/>
  <c r="E554" i="18" s="1"/>
  <c r="E555" i="18" s="1"/>
  <c r="E556" i="18" s="1"/>
  <c r="E557" i="18" s="1"/>
  <c r="E558" i="18" s="1"/>
  <c r="E559" i="18" s="1"/>
  <c r="E560" i="18" s="1"/>
  <c r="E561" i="18" s="1"/>
  <c r="E562" i="18" s="1"/>
  <c r="E563" i="18" s="1"/>
  <c r="E564" i="18" s="1"/>
  <c r="E565" i="18" s="1"/>
  <c r="E566" i="18" s="1"/>
  <c r="E567" i="18" s="1"/>
  <c r="E568" i="18" s="1"/>
  <c r="E569" i="18" s="1"/>
  <c r="E570" i="18" s="1"/>
  <c r="E571" i="18" s="1"/>
  <c r="E572" i="18" s="1"/>
  <c r="E573" i="18" s="1"/>
  <c r="E574" i="18" s="1"/>
  <c r="E575" i="18" s="1"/>
  <c r="E576" i="18" s="1"/>
  <c r="E577" i="18" s="1"/>
  <c r="E578" i="18" s="1"/>
  <c r="E579" i="18" s="1"/>
  <c r="E580" i="18" s="1"/>
  <c r="E581" i="18" s="1"/>
  <c r="E582" i="18" s="1"/>
  <c r="E583" i="18" s="1"/>
  <c r="E584" i="18" s="1"/>
  <c r="E585" i="18" s="1"/>
  <c r="E586" i="18" s="1"/>
  <c r="E587" i="18" s="1"/>
  <c r="E588" i="18" s="1"/>
  <c r="E589" i="18" s="1"/>
  <c r="E590" i="18" s="1"/>
  <c r="E591" i="18" s="1"/>
  <c r="E592" i="18" s="1"/>
  <c r="E593" i="18" s="1"/>
  <c r="E594" i="18" s="1"/>
  <c r="E595" i="18" s="1"/>
  <c r="E596" i="18" s="1"/>
  <c r="E597" i="18" s="1"/>
  <c r="E598" i="18" s="1"/>
  <c r="E599" i="18" s="1"/>
  <c r="E600" i="18" s="1"/>
  <c r="E601" i="18" s="1"/>
  <c r="E602" i="18" s="1"/>
  <c r="E603" i="18" s="1"/>
  <c r="E604" i="18" s="1"/>
  <c r="E605" i="18" s="1"/>
  <c r="E606" i="18" s="1"/>
  <c r="E607" i="18" s="1"/>
  <c r="E608" i="18" s="1"/>
  <c r="E609" i="18" s="1"/>
  <c r="E610" i="18" s="1"/>
  <c r="E611" i="18" s="1"/>
  <c r="E612" i="18" s="1"/>
  <c r="E613" i="18" s="1"/>
  <c r="E614" i="18" s="1"/>
  <c r="E615" i="18" s="1"/>
  <c r="E616" i="18" s="1"/>
  <c r="E617" i="18" s="1"/>
  <c r="E618" i="18" s="1"/>
  <c r="E619" i="18" s="1"/>
  <c r="E620" i="18" s="1"/>
  <c r="E621" i="18" s="1"/>
  <c r="E622" i="18" s="1"/>
  <c r="E623" i="18" s="1"/>
  <c r="E624" i="18" s="1"/>
  <c r="E625" i="18" s="1"/>
  <c r="E626" i="18" s="1"/>
  <c r="E627" i="18" s="1"/>
  <c r="E628" i="18" s="1"/>
  <c r="E629" i="18" s="1"/>
  <c r="E630" i="18" s="1"/>
  <c r="E631" i="18" s="1"/>
  <c r="E632" i="18" s="1"/>
  <c r="E633" i="18" s="1"/>
  <c r="E634" i="18" s="1"/>
  <c r="E635" i="18" s="1"/>
  <c r="E636" i="18" s="1"/>
  <c r="E637" i="18" s="1"/>
  <c r="E638" i="18" s="1"/>
  <c r="E639" i="18" s="1"/>
  <c r="E640" i="18" s="1"/>
  <c r="E641" i="18" s="1"/>
  <c r="E642" i="18" s="1"/>
  <c r="E643" i="18" s="1"/>
  <c r="E644" i="18" s="1"/>
  <c r="E645" i="18" s="1"/>
  <c r="E646" i="18" s="1"/>
  <c r="E647" i="18" s="1"/>
  <c r="E648" i="18" s="1"/>
  <c r="E649" i="18" s="1"/>
  <c r="E650" i="18" s="1"/>
  <c r="E651" i="18" s="1"/>
  <c r="E652" i="18" s="1"/>
  <c r="E653" i="18" s="1"/>
  <c r="E654" i="18" s="1"/>
  <c r="E655" i="18" s="1"/>
  <c r="E656" i="18" s="1"/>
  <c r="E657" i="18" s="1"/>
  <c r="E658" i="18" s="1"/>
  <c r="E659" i="18" s="1"/>
  <c r="E660" i="18" s="1"/>
  <c r="E661" i="18" s="1"/>
  <c r="E662" i="18" s="1"/>
  <c r="E663" i="18" s="1"/>
  <c r="E664" i="18" s="1"/>
  <c r="E665" i="18" s="1"/>
  <c r="E666" i="18" s="1"/>
  <c r="E667" i="18" s="1"/>
  <c r="E668" i="18" s="1"/>
  <c r="E669" i="18" s="1"/>
  <c r="E670" i="18" s="1"/>
  <c r="E671" i="18" s="1"/>
  <c r="E672" i="18" s="1"/>
  <c r="E673" i="18" s="1"/>
  <c r="E674" i="18" s="1"/>
  <c r="E675" i="18" s="1"/>
  <c r="E676" i="18" s="1"/>
  <c r="E677" i="18" s="1"/>
  <c r="E678" i="18" s="1"/>
  <c r="E679" i="18" s="1"/>
  <c r="E680" i="18" s="1"/>
  <c r="E681" i="18" s="1"/>
  <c r="E682" i="18" s="1"/>
  <c r="E683" i="18" s="1"/>
  <c r="E684" i="18" s="1"/>
  <c r="E685" i="18" s="1"/>
  <c r="E686" i="18" s="1"/>
  <c r="E687" i="18" s="1"/>
  <c r="E688" i="18" s="1"/>
  <c r="E689" i="18" s="1"/>
  <c r="E690" i="18" s="1"/>
  <c r="E691" i="18" s="1"/>
  <c r="E692" i="18" s="1"/>
  <c r="E693" i="18" s="1"/>
  <c r="E694" i="18" s="1"/>
  <c r="E695" i="18" s="1"/>
  <c r="E696" i="18" s="1"/>
  <c r="E697" i="18" s="1"/>
  <c r="E698" i="18" s="1"/>
  <c r="E699" i="18" s="1"/>
  <c r="E700" i="18" s="1"/>
  <c r="E701" i="18" s="1"/>
  <c r="E702" i="18" s="1"/>
  <c r="E703" i="18" s="1"/>
  <c r="E704" i="18" s="1"/>
  <c r="E705" i="18" s="1"/>
  <c r="E706" i="18" s="1"/>
  <c r="E707" i="18" s="1"/>
  <c r="E708" i="18" s="1"/>
  <c r="E709" i="18" s="1"/>
  <c r="E710" i="18" s="1"/>
  <c r="E711" i="18" s="1"/>
  <c r="E712" i="18" s="1"/>
  <c r="E713" i="18" s="1"/>
  <c r="E714" i="18" s="1"/>
  <c r="E715" i="18" s="1"/>
  <c r="E716" i="18" s="1"/>
  <c r="E717" i="18" s="1"/>
  <c r="E718" i="18" s="1"/>
  <c r="E719" i="18" s="1"/>
  <c r="E720" i="18" s="1"/>
  <c r="E721" i="18" s="1"/>
  <c r="E722" i="18" s="1"/>
  <c r="E723" i="18" s="1"/>
  <c r="E724" i="18" s="1"/>
  <c r="E725" i="18" s="1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582" i="18"/>
  <c r="D583" i="18"/>
  <c r="D584" i="18"/>
  <c r="D585" i="18"/>
  <c r="D586" i="18"/>
  <c r="D587" i="18"/>
  <c r="D588" i="18"/>
  <c r="D589" i="18"/>
  <c r="D590" i="18"/>
  <c r="D591" i="18"/>
  <c r="D592" i="18"/>
  <c r="D593" i="18"/>
  <c r="D594" i="18"/>
  <c r="D595" i="18"/>
  <c r="D596" i="18"/>
  <c r="D597" i="18"/>
  <c r="D598" i="18"/>
  <c r="D599" i="18"/>
  <c r="D600" i="18"/>
  <c r="D601" i="18"/>
  <c r="D602" i="18"/>
  <c r="D603" i="18"/>
  <c r="D604" i="18"/>
  <c r="D605" i="18"/>
  <c r="D606" i="18"/>
  <c r="D607" i="18"/>
  <c r="D608" i="18"/>
  <c r="D609" i="18"/>
  <c r="D610" i="18"/>
  <c r="D611" i="18"/>
  <c r="D612" i="18"/>
  <c r="D613" i="18"/>
  <c r="D614" i="18"/>
  <c r="D615" i="18"/>
  <c r="D616" i="18"/>
  <c r="D617" i="18"/>
  <c r="D618" i="18"/>
  <c r="D619" i="18"/>
  <c r="D620" i="18"/>
  <c r="D621" i="18"/>
  <c r="D622" i="18"/>
  <c r="D623" i="18"/>
  <c r="D624" i="18"/>
  <c r="D625" i="18"/>
  <c r="D626" i="18"/>
  <c r="D627" i="18"/>
  <c r="D628" i="18"/>
  <c r="D629" i="18"/>
  <c r="D630" i="18"/>
  <c r="D631" i="18"/>
  <c r="D632" i="18"/>
  <c r="D633" i="18"/>
  <c r="D634" i="18"/>
  <c r="D635" i="18"/>
  <c r="D636" i="18"/>
  <c r="D637" i="18"/>
  <c r="D638" i="18"/>
  <c r="D639" i="18"/>
  <c r="D640" i="18"/>
  <c r="D641" i="18"/>
  <c r="D642" i="18"/>
  <c r="D643" i="18"/>
  <c r="D644" i="18"/>
  <c r="D645" i="18"/>
  <c r="D646" i="18"/>
  <c r="D647" i="18"/>
  <c r="D648" i="18"/>
  <c r="D649" i="18"/>
  <c r="D650" i="18"/>
  <c r="D651" i="18"/>
  <c r="D652" i="18"/>
  <c r="D653" i="18"/>
  <c r="D654" i="18"/>
  <c r="D655" i="18"/>
  <c r="D656" i="18"/>
  <c r="D657" i="18"/>
  <c r="D658" i="18"/>
  <c r="D659" i="18"/>
  <c r="D660" i="18"/>
  <c r="D661" i="18"/>
  <c r="D662" i="18"/>
  <c r="D663" i="18"/>
  <c r="D664" i="18"/>
  <c r="D665" i="18"/>
  <c r="D666" i="18"/>
  <c r="D667" i="18"/>
  <c r="D668" i="18"/>
  <c r="D669" i="18"/>
  <c r="D670" i="18"/>
  <c r="D671" i="18"/>
  <c r="D672" i="18"/>
  <c r="D673" i="18"/>
  <c r="D674" i="18"/>
  <c r="D675" i="18"/>
  <c r="D676" i="18"/>
  <c r="D677" i="18"/>
  <c r="D678" i="18"/>
  <c r="D679" i="18"/>
  <c r="D680" i="18"/>
  <c r="D681" i="18"/>
  <c r="D682" i="18"/>
  <c r="D683" i="18"/>
  <c r="D684" i="18"/>
  <c r="D685" i="18"/>
  <c r="D686" i="18"/>
  <c r="D687" i="18"/>
  <c r="D688" i="18"/>
  <c r="D689" i="18"/>
  <c r="D690" i="18"/>
  <c r="D691" i="18"/>
  <c r="D692" i="18"/>
  <c r="D693" i="18"/>
  <c r="D694" i="18"/>
  <c r="D695" i="18"/>
  <c r="D696" i="18"/>
  <c r="D697" i="18"/>
  <c r="D698" i="18"/>
  <c r="D699" i="18"/>
  <c r="D700" i="18"/>
  <c r="D701" i="18"/>
  <c r="D702" i="18"/>
  <c r="D703" i="18"/>
  <c r="D704" i="18"/>
  <c r="D705" i="18"/>
  <c r="D706" i="18"/>
  <c r="D707" i="18"/>
  <c r="D708" i="18"/>
  <c r="D709" i="18"/>
  <c r="D710" i="18"/>
  <c r="D711" i="18"/>
  <c r="D712" i="18"/>
  <c r="D713" i="18"/>
  <c r="D714" i="18"/>
  <c r="D715" i="18"/>
  <c r="D716" i="18"/>
  <c r="D717" i="18"/>
  <c r="D718" i="18"/>
  <c r="D719" i="18"/>
  <c r="D720" i="18"/>
  <c r="D721" i="18"/>
  <c r="D722" i="18"/>
  <c r="D723" i="18"/>
  <c r="D724" i="18"/>
  <c r="D725" i="18"/>
  <c r="R4" i="18"/>
  <c r="Q3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5" i="18"/>
  <c r="D6" i="18"/>
  <c r="D7" i="18"/>
  <c r="D8" i="18"/>
  <c r="D9" i="18"/>
  <c r="D10" i="18"/>
  <c r="D11" i="18"/>
  <c r="D12" i="18"/>
  <c r="D13" i="18"/>
  <c r="D4" i="18"/>
  <c r="D3" i="18"/>
  <c r="H52" i="16" l="1"/>
  <c r="X1" i="20"/>
  <c r="X2" i="20" s="1"/>
  <c r="V5" i="20"/>
  <c r="V3" i="20"/>
  <c r="V4" i="20"/>
  <c r="V6" i="20"/>
  <c r="U61" i="18"/>
  <c r="U62" i="18" s="1"/>
  <c r="U63" i="18" s="1"/>
  <c r="S61" i="18"/>
  <c r="S62" i="18" s="1"/>
  <c r="S63" i="18" s="1"/>
  <c r="T61" i="18"/>
  <c r="T62" i="18" s="1"/>
  <c r="T63" i="18" s="1"/>
  <c r="V61" i="18"/>
  <c r="V62" i="18" s="1"/>
  <c r="V63" i="18" s="1"/>
  <c r="S51" i="18"/>
  <c r="S52" i="18" s="1"/>
  <c r="S53" i="18" s="1"/>
  <c r="T51" i="18"/>
  <c r="T52" i="18" s="1"/>
  <c r="T53" i="18" s="1"/>
  <c r="U51" i="18"/>
  <c r="U52" i="18" s="1"/>
  <c r="U53" i="18" s="1"/>
  <c r="V51" i="18"/>
  <c r="V52" i="18" s="1"/>
  <c r="V53" i="18" s="1"/>
  <c r="S41" i="18"/>
  <c r="S42" i="18" s="1"/>
  <c r="S43" i="18" s="1"/>
  <c r="T41" i="18"/>
  <c r="T42" i="18" s="1"/>
  <c r="T43" i="18" s="1"/>
  <c r="U41" i="18"/>
  <c r="U42" i="18" s="1"/>
  <c r="U43" i="18" s="1"/>
  <c r="V41" i="18"/>
  <c r="V42" i="18" s="1"/>
  <c r="V43" i="18" s="1"/>
  <c r="S31" i="18"/>
  <c r="S32" i="18" s="1"/>
  <c r="S33" i="18" s="1"/>
  <c r="T31" i="18"/>
  <c r="T32" i="18" s="1"/>
  <c r="T33" i="18" s="1"/>
  <c r="U31" i="18"/>
  <c r="U32" i="18" s="1"/>
  <c r="U33" i="18" s="1"/>
  <c r="V31" i="18"/>
  <c r="V32" i="18" s="1"/>
  <c r="V33" i="18" s="1"/>
  <c r="T20" i="18"/>
  <c r="T21" i="18" s="1"/>
  <c r="T22" i="18" s="1"/>
  <c r="S20" i="18"/>
  <c r="S21" i="18" s="1"/>
  <c r="S22" i="18" s="1"/>
  <c r="R20" i="18"/>
  <c r="R21" i="18" s="1"/>
  <c r="R22" i="18" s="1"/>
  <c r="R3" i="18"/>
  <c r="R5" i="18" s="1"/>
  <c r="R6" i="18" s="1"/>
  <c r="F3" i="18"/>
  <c r="F4" i="18"/>
  <c r="H53" i="16" l="1"/>
  <c r="W4" i="20"/>
  <c r="W6" i="20"/>
  <c r="W5" i="20"/>
  <c r="G3" i="18"/>
  <c r="H3" i="18" s="1"/>
  <c r="B4" i="18" s="1"/>
  <c r="G4" i="18"/>
  <c r="F7" i="18"/>
  <c r="F9" i="18"/>
  <c r="F10" i="18"/>
  <c r="F12" i="18"/>
  <c r="F6" i="18"/>
  <c r="F11" i="18"/>
  <c r="F5" i="18"/>
  <c r="F8" i="18"/>
  <c r="F13" i="18"/>
  <c r="H54" i="16" l="1"/>
  <c r="X5" i="20"/>
  <c r="X4" i="20"/>
  <c r="X3" i="20"/>
  <c r="X6" i="20"/>
  <c r="G8" i="18"/>
  <c r="G12" i="18"/>
  <c r="G5" i="18"/>
  <c r="G10" i="18"/>
  <c r="G11" i="18"/>
  <c r="G9" i="18"/>
  <c r="G13" i="18"/>
  <c r="G6" i="18"/>
  <c r="G7" i="18"/>
  <c r="H4" i="18"/>
  <c r="I4" i="18" s="1"/>
  <c r="F14" i="18"/>
  <c r="E33" i="15"/>
  <c r="H55" i="16" l="1"/>
  <c r="G14" i="18"/>
  <c r="B5" i="18"/>
  <c r="H5" i="18" s="1"/>
  <c r="I5" i="18" s="1"/>
  <c r="L4" i="18"/>
  <c r="M4" i="18" s="1"/>
  <c r="F15" i="18"/>
  <c r="Y42" i="6"/>
  <c r="AD26" i="6"/>
  <c r="AD30" i="6"/>
  <c r="AD34" i="6"/>
  <c r="AD38" i="6"/>
  <c r="AD42" i="6"/>
  <c r="AC9" i="6"/>
  <c r="AC10" i="6"/>
  <c r="AC11" i="6"/>
  <c r="AC12" i="6"/>
  <c r="AC13" i="6"/>
  <c r="AC14" i="6"/>
  <c r="AD14" i="6" s="1"/>
  <c r="AC15" i="6"/>
  <c r="AD15" i="6" s="1"/>
  <c r="AC16" i="6"/>
  <c r="AD16" i="6" s="1"/>
  <c r="AC17" i="6"/>
  <c r="AD17" i="6" s="1"/>
  <c r="AC18" i="6"/>
  <c r="AD18" i="6" s="1"/>
  <c r="AC19" i="6"/>
  <c r="AD20" i="6" s="1"/>
  <c r="AC20" i="6"/>
  <c r="AC21" i="6"/>
  <c r="AD21" i="6" s="1"/>
  <c r="AC24" i="6"/>
  <c r="AC25" i="6"/>
  <c r="AD25" i="6" s="1"/>
  <c r="AC26" i="6"/>
  <c r="AC27" i="6"/>
  <c r="AD27" i="6" s="1"/>
  <c r="AC28" i="6"/>
  <c r="AD28" i="6" s="1"/>
  <c r="AC29" i="6"/>
  <c r="AD29" i="6" s="1"/>
  <c r="AC30" i="6"/>
  <c r="AC31" i="6"/>
  <c r="AD31" i="6" s="1"/>
  <c r="AC32" i="6"/>
  <c r="AD32" i="6" s="1"/>
  <c r="AC33" i="6"/>
  <c r="AD33" i="6" s="1"/>
  <c r="AC34" i="6"/>
  <c r="AC35" i="6"/>
  <c r="AD35" i="6" s="1"/>
  <c r="AC36" i="6"/>
  <c r="AD36" i="6" s="1"/>
  <c r="AC37" i="6"/>
  <c r="AD37" i="6" s="1"/>
  <c r="AC38" i="6"/>
  <c r="AC39" i="6"/>
  <c r="AD39" i="6" s="1"/>
  <c r="AC40" i="6"/>
  <c r="AD40" i="6" s="1"/>
  <c r="AC41" i="6"/>
  <c r="AD41" i="6" s="1"/>
  <c r="AC42" i="6"/>
  <c r="Z22" i="6"/>
  <c r="AC23" i="6" s="1"/>
  <c r="L9" i="15"/>
  <c r="L10" i="15"/>
  <c r="L11" i="15"/>
  <c r="L12" i="15"/>
  <c r="L13" i="15"/>
  <c r="L17" i="15"/>
  <c r="L18" i="15"/>
  <c r="L22" i="15"/>
  <c r="L23" i="15"/>
  <c r="L24" i="15"/>
  <c r="L25" i="15"/>
  <c r="L26" i="15"/>
  <c r="L27" i="15"/>
  <c r="L30" i="15"/>
  <c r="L31" i="15"/>
  <c r="L32" i="15"/>
  <c r="L35" i="15"/>
  <c r="L39" i="15"/>
  <c r="L40" i="15"/>
  <c r="Q12" i="15"/>
  <c r="Q13" i="15" s="1"/>
  <c r="Q14" i="15" s="1"/>
  <c r="Q15" i="15" s="1"/>
  <c r="Q16" i="15" s="1"/>
  <c r="Q17" i="15" s="1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Q37" i="15" s="1"/>
  <c r="Q38" i="15" s="1"/>
  <c r="Q39" i="15" s="1"/>
  <c r="Q40" i="15" s="1"/>
  <c r="Q41" i="15" s="1"/>
  <c r="Q42" i="15" s="1"/>
  <c r="Q43" i="15" s="1"/>
  <c r="R11" i="15"/>
  <c r="P12" i="15"/>
  <c r="P13" i="15" s="1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4" i="15" s="1"/>
  <c r="P35" i="15" s="1"/>
  <c r="P36" i="15" s="1"/>
  <c r="P37" i="15" s="1"/>
  <c r="P38" i="15" s="1"/>
  <c r="P39" i="15" s="1"/>
  <c r="P40" i="15" s="1"/>
  <c r="P41" i="15" s="1"/>
  <c r="P42" i="15" s="1"/>
  <c r="P43" i="15" s="1"/>
  <c r="AD24" i="6" l="1"/>
  <c r="AC22" i="6"/>
  <c r="AD22" i="6" s="1"/>
  <c r="H56" i="16"/>
  <c r="B6" i="18"/>
  <c r="H6" i="18" s="1"/>
  <c r="I6" i="18" s="1"/>
  <c r="L5" i="18"/>
  <c r="M5" i="18" s="1"/>
  <c r="G15" i="18"/>
  <c r="F16" i="18"/>
  <c r="AD19" i="6"/>
  <c r="AD23" i="6" l="1"/>
  <c r="H57" i="16"/>
  <c r="H58" i="16" s="1"/>
  <c r="H59" i="16" s="1"/>
  <c r="H60" i="16" s="1"/>
  <c r="H61" i="16" s="1"/>
  <c r="H62" i="16" s="1"/>
  <c r="H63" i="16" s="1"/>
  <c r="H64" i="16" s="1"/>
  <c r="H65" i="16" s="1"/>
  <c r="H66" i="16" s="1"/>
  <c r="H67" i="16" s="1"/>
  <c r="H68" i="16" s="1"/>
  <c r="H69" i="16" s="1"/>
  <c r="H70" i="16" s="1"/>
  <c r="H71" i="16" s="1"/>
  <c r="H72" i="16" s="1"/>
  <c r="H73" i="16" s="1"/>
  <c r="L6" i="18"/>
  <c r="M6" i="18" s="1"/>
  <c r="B7" i="18"/>
  <c r="H7" i="18" s="1"/>
  <c r="I7" i="18" s="1"/>
  <c r="G16" i="18"/>
  <c r="F17" i="18"/>
  <c r="S39" i="15"/>
  <c r="S17" i="15"/>
  <c r="G17" i="18" l="1"/>
  <c r="L7" i="18"/>
  <c r="M7" i="18" s="1"/>
  <c r="B8" i="18"/>
  <c r="H8" i="18" s="1"/>
  <c r="I8" i="18" s="1"/>
  <c r="F18" i="18"/>
  <c r="O7" i="15"/>
  <c r="O8" i="15"/>
  <c r="O9" i="15"/>
  <c r="O10" i="15"/>
  <c r="O11" i="15"/>
  <c r="O12" i="15"/>
  <c r="O13" i="15"/>
  <c r="O14" i="15"/>
  <c r="O15" i="15"/>
  <c r="O16" i="15"/>
  <c r="O17" i="15"/>
  <c r="O26" i="15"/>
  <c r="O27" i="15"/>
  <c r="O30" i="15"/>
  <c r="O31" i="15"/>
  <c r="O32" i="15"/>
  <c r="O35" i="15"/>
  <c r="O36" i="15"/>
  <c r="O37" i="15"/>
  <c r="O38" i="15"/>
  <c r="O39" i="15"/>
  <c r="N7" i="15"/>
  <c r="N8" i="15"/>
  <c r="N9" i="15"/>
  <c r="N10" i="15"/>
  <c r="N11" i="15"/>
  <c r="N12" i="15"/>
  <c r="N13" i="15"/>
  <c r="N14" i="15"/>
  <c r="N15" i="15"/>
  <c r="N16" i="15"/>
  <c r="N17" i="15"/>
  <c r="N25" i="15"/>
  <c r="N26" i="15"/>
  <c r="N27" i="15"/>
  <c r="N29" i="15"/>
  <c r="N30" i="15"/>
  <c r="N31" i="15"/>
  <c r="N34" i="15"/>
  <c r="N35" i="15"/>
  <c r="N38" i="15"/>
  <c r="N39" i="15"/>
  <c r="N5" i="15"/>
  <c r="B38" i="15"/>
  <c r="B39" i="15" s="1"/>
  <c r="S40" i="15"/>
  <c r="L7" i="15"/>
  <c r="S7" i="15" s="1"/>
  <c r="S24" i="15"/>
  <c r="S25" i="15"/>
  <c r="S26" i="15"/>
  <c r="S27" i="15"/>
  <c r="S30" i="15"/>
  <c r="S31" i="15"/>
  <c r="S32" i="15"/>
  <c r="S35" i="15"/>
  <c r="S9" i="15"/>
  <c r="S10" i="15"/>
  <c r="S11" i="15"/>
  <c r="S12" i="15"/>
  <c r="S13" i="15"/>
  <c r="S22" i="15"/>
  <c r="S23" i="15"/>
  <c r="L8" i="15"/>
  <c r="S8" i="15" s="1"/>
  <c r="J31" i="15"/>
  <c r="J32" i="15"/>
  <c r="J35" i="15"/>
  <c r="J36" i="15"/>
  <c r="J30" i="15"/>
  <c r="J27" i="15"/>
  <c r="H27" i="15"/>
  <c r="H29" i="15"/>
  <c r="H30" i="15"/>
  <c r="H31" i="15"/>
  <c r="H32" i="15"/>
  <c r="H34" i="15"/>
  <c r="H35" i="15"/>
  <c r="H40" i="15"/>
  <c r="H26" i="15"/>
  <c r="F9" i="15"/>
  <c r="F10" i="15"/>
  <c r="F11" i="15"/>
  <c r="F12" i="15"/>
  <c r="F13" i="15"/>
  <c r="F14" i="15"/>
  <c r="F15" i="15"/>
  <c r="F16" i="15"/>
  <c r="F17" i="15"/>
  <c r="F18" i="15"/>
  <c r="F26" i="15"/>
  <c r="F27" i="15"/>
  <c r="F30" i="15"/>
  <c r="F31" i="15"/>
  <c r="F32" i="15"/>
  <c r="F35" i="15"/>
  <c r="F36" i="15"/>
  <c r="F37" i="15"/>
  <c r="F38" i="15"/>
  <c r="F39" i="15"/>
  <c r="F8" i="15"/>
  <c r="S18" i="15"/>
  <c r="I38" i="15"/>
  <c r="J38" i="15" s="1"/>
  <c r="G38" i="15"/>
  <c r="H39" i="15" s="1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8" i="6"/>
  <c r="G18" i="18" l="1"/>
  <c r="B9" i="18"/>
  <c r="H9" i="18" s="1"/>
  <c r="I9" i="18" s="1"/>
  <c r="L8" i="18"/>
  <c r="M8" i="18" s="1"/>
  <c r="F19" i="18"/>
  <c r="H38" i="15"/>
  <c r="J39" i="15"/>
  <c r="W42" i="6"/>
  <c r="AE38" i="6"/>
  <c r="V42" i="6"/>
  <c r="AE42" i="6"/>
  <c r="G19" i="18" l="1"/>
  <c r="B10" i="18"/>
  <c r="H10" i="18" s="1"/>
  <c r="I10" i="18" s="1"/>
  <c r="L9" i="18"/>
  <c r="M9" i="18" s="1"/>
  <c r="F20" i="18"/>
  <c r="G20" i="18" l="1"/>
  <c r="B11" i="18"/>
  <c r="H11" i="18" s="1"/>
  <c r="I11" i="18" s="1"/>
  <c r="L10" i="18"/>
  <c r="M10" i="18" s="1"/>
  <c r="F21" i="18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J22" i="6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T15" i="6"/>
  <c r="U40" i="6"/>
  <c r="G21" i="18" l="1"/>
  <c r="B12" i="18"/>
  <c r="H12" i="18" s="1"/>
  <c r="I12" i="18" s="1"/>
  <c r="L11" i="18"/>
  <c r="M11" i="18" s="1"/>
  <c r="F22" i="18"/>
  <c r="AJ42" i="6"/>
  <c r="AI38" i="6"/>
  <c r="AI41" i="6"/>
  <c r="X40" i="6"/>
  <c r="Y41" i="6" s="1"/>
  <c r="L12" i="18" l="1"/>
  <c r="M12" i="18" s="1"/>
  <c r="B13" i="18"/>
  <c r="H13" i="18" s="1"/>
  <c r="I13" i="18" s="1"/>
  <c r="G22" i="18"/>
  <c r="F23" i="18"/>
  <c r="B14" i="18" l="1"/>
  <c r="H14" i="18" s="1"/>
  <c r="I14" i="18" s="1"/>
  <c r="L13" i="18"/>
  <c r="M13" i="18" s="1"/>
  <c r="G23" i="18"/>
  <c r="F24" i="18"/>
  <c r="G24" i="18" l="1"/>
  <c r="L14" i="18"/>
  <c r="M14" i="18" s="1"/>
  <c r="B15" i="18"/>
  <c r="H15" i="18" s="1"/>
  <c r="I15" i="18" s="1"/>
  <c r="F25" i="18"/>
  <c r="L15" i="18" l="1"/>
  <c r="M15" i="18" s="1"/>
  <c r="B16" i="18"/>
  <c r="H16" i="18" s="1"/>
  <c r="I16" i="18" s="1"/>
  <c r="G25" i="18"/>
  <c r="F26" i="18"/>
  <c r="S40" i="6"/>
  <c r="V40" i="6"/>
  <c r="W40" i="6" s="1"/>
  <c r="AE40" i="6"/>
  <c r="G26" i="18" l="1"/>
  <c r="B17" i="18"/>
  <c r="H17" i="18" s="1"/>
  <c r="I17" i="18" s="1"/>
  <c r="L16" i="18"/>
  <c r="M16" i="18" s="1"/>
  <c r="F27" i="18"/>
  <c r="S39" i="6"/>
  <c r="T40" i="6" s="1"/>
  <c r="G27" i="18" l="1"/>
  <c r="L17" i="18"/>
  <c r="M17" i="18" s="1"/>
  <c r="B18" i="18"/>
  <c r="H18" i="18" s="1"/>
  <c r="I18" i="18" s="1"/>
  <c r="F28" i="18"/>
  <c r="AV8" i="14"/>
  <c r="AV9" i="14"/>
  <c r="AV10" i="14"/>
  <c r="AV11" i="14"/>
  <c r="AV12" i="14"/>
  <c r="AV13" i="14"/>
  <c r="AV14" i="14"/>
  <c r="AV15" i="14"/>
  <c r="AV16" i="14"/>
  <c r="AV17" i="14"/>
  <c r="AV18" i="14"/>
  <c r="AV19" i="14"/>
  <c r="AV20" i="14"/>
  <c r="AV21" i="14"/>
  <c r="AV22" i="14"/>
  <c r="AV23" i="14"/>
  <c r="AV24" i="14"/>
  <c r="AV25" i="14"/>
  <c r="AV26" i="14"/>
  <c r="AV27" i="14"/>
  <c r="AV28" i="14"/>
  <c r="AV29" i="14"/>
  <c r="AV30" i="14"/>
  <c r="AV31" i="14"/>
  <c r="AV32" i="14"/>
  <c r="AV33" i="14"/>
  <c r="AV34" i="14"/>
  <c r="AV35" i="14"/>
  <c r="AV36" i="14"/>
  <c r="AV37" i="14"/>
  <c r="AV38" i="14"/>
  <c r="R35" i="14"/>
  <c r="S35" i="14"/>
  <c r="R5" i="14"/>
  <c r="T5" i="14"/>
  <c r="V14" i="14"/>
  <c r="V19" i="14"/>
  <c r="V20" i="14"/>
  <c r="V25" i="14"/>
  <c r="V29" i="14"/>
  <c r="S38" i="14"/>
  <c r="U11" i="14"/>
  <c r="V11" i="14" s="1"/>
  <c r="U12" i="14"/>
  <c r="V13" i="14" s="1"/>
  <c r="U13" i="14"/>
  <c r="U14" i="14"/>
  <c r="U15" i="14"/>
  <c r="V15" i="14" s="1"/>
  <c r="U16" i="14"/>
  <c r="V16" i="14" s="1"/>
  <c r="U19" i="14"/>
  <c r="U20" i="14"/>
  <c r="U21" i="14"/>
  <c r="V21" i="14" s="1"/>
  <c r="U23" i="14"/>
  <c r="V24" i="14" s="1"/>
  <c r="U24" i="14"/>
  <c r="U25" i="14"/>
  <c r="U26" i="14"/>
  <c r="V26" i="14" s="1"/>
  <c r="U27" i="14"/>
  <c r="V28" i="14" s="1"/>
  <c r="U28" i="14"/>
  <c r="U29" i="14"/>
  <c r="U31" i="14"/>
  <c r="U32" i="14"/>
  <c r="U33" i="14"/>
  <c r="V33" i="14" s="1"/>
  <c r="U34" i="14"/>
  <c r="V34" i="14" s="1"/>
  <c r="U37" i="14"/>
  <c r="V37" i="14" s="1"/>
  <c r="U38" i="14"/>
  <c r="V38" i="14" s="1"/>
  <c r="U10" i="14"/>
  <c r="U5" i="14" s="1"/>
  <c r="S11" i="14"/>
  <c r="S12" i="14"/>
  <c r="S13" i="14"/>
  <c r="S14" i="14"/>
  <c r="S15" i="14"/>
  <c r="S16" i="14"/>
  <c r="S17" i="14"/>
  <c r="S18" i="14"/>
  <c r="S19" i="14"/>
  <c r="S20" i="14"/>
  <c r="S28" i="14"/>
  <c r="S29" i="14"/>
  <c r="S32" i="14"/>
  <c r="S33" i="14"/>
  <c r="S34" i="14"/>
  <c r="S36" i="14"/>
  <c r="S37" i="14"/>
  <c r="S10" i="14"/>
  <c r="AJ3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7" i="14"/>
  <c r="Y28" i="14"/>
  <c r="Y29" i="14"/>
  <c r="Y31" i="14"/>
  <c r="Y32" i="14"/>
  <c r="Y33" i="14"/>
  <c r="Y34" i="14"/>
  <c r="Y35" i="14"/>
  <c r="Y37" i="14"/>
  <c r="V27" i="14" l="1"/>
  <c r="V23" i="14"/>
  <c r="V12" i="14"/>
  <c r="V5" i="14" s="1"/>
  <c r="L18" i="18"/>
  <c r="M18" i="18" s="1"/>
  <c r="B19" i="18"/>
  <c r="H19" i="18" s="1"/>
  <c r="I19" i="18" s="1"/>
  <c r="G28" i="18"/>
  <c r="F29" i="18"/>
  <c r="S5" i="14"/>
  <c r="S36" i="6"/>
  <c r="AB37" i="14"/>
  <c r="AB38" i="14"/>
  <c r="AA38" i="14"/>
  <c r="W9" i="14"/>
  <c r="W10" i="14"/>
  <c r="W11" i="14"/>
  <c r="W12" i="14"/>
  <c r="W13" i="14"/>
  <c r="W14" i="14"/>
  <c r="W15" i="14"/>
  <c r="W19" i="14"/>
  <c r="W20" i="14"/>
  <c r="W27" i="14"/>
  <c r="W28" i="14"/>
  <c r="W29" i="14"/>
  <c r="W31" i="14"/>
  <c r="W32" i="14"/>
  <c r="W7" i="14"/>
  <c r="X29" i="14"/>
  <c r="X28" i="14"/>
  <c r="X20" i="14"/>
  <c r="X13" i="14"/>
  <c r="X14" i="14"/>
  <c r="X15" i="14"/>
  <c r="X12" i="14"/>
  <c r="X11" i="14"/>
  <c r="X10" i="14"/>
  <c r="W37" i="14"/>
  <c r="W33" i="14"/>
  <c r="W34" i="14"/>
  <c r="X32" i="14"/>
  <c r="X33" i="14"/>
  <c r="X34" i="14"/>
  <c r="BE38" i="14"/>
  <c r="A28" i="14"/>
  <c r="D26" i="14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B26" i="14"/>
  <c r="B27" i="14" s="1"/>
  <c r="E17" i="14"/>
  <c r="E18" i="14" s="1"/>
  <c r="E19" i="14" s="1"/>
  <c r="E20" i="14" s="1"/>
  <c r="E21" i="14" s="1"/>
  <c r="E22" i="14" s="1"/>
  <c r="E23" i="14" s="1"/>
  <c r="A14" i="14"/>
  <c r="C8" i="14"/>
  <c r="C9" i="14" s="1"/>
  <c r="C10" i="14" s="1"/>
  <c r="G7" i="14"/>
  <c r="G29" i="18" l="1"/>
  <c r="L19" i="18"/>
  <c r="M19" i="18" s="1"/>
  <c r="B20" i="18"/>
  <c r="H20" i="18" s="1"/>
  <c r="I20" i="18" s="1"/>
  <c r="F30" i="18"/>
  <c r="W36" i="14"/>
  <c r="Y36" i="14"/>
  <c r="Y38" i="14"/>
  <c r="G8" i="14"/>
  <c r="X37" i="14"/>
  <c r="C11" i="14"/>
  <c r="G10" i="14"/>
  <c r="BF10" i="14" s="1"/>
  <c r="B28" i="14"/>
  <c r="E25" i="14"/>
  <c r="E26" i="14" s="1"/>
  <c r="E27" i="14" s="1"/>
  <c r="E28" i="14" s="1"/>
  <c r="E29" i="14" s="1"/>
  <c r="E30" i="14" s="1"/>
  <c r="E31" i="14" s="1"/>
  <c r="E24" i="14"/>
  <c r="G9" i="14"/>
  <c r="BF9" i="14" s="1"/>
  <c r="L20" i="18" l="1"/>
  <c r="M20" i="18" s="1"/>
  <c r="B21" i="18"/>
  <c r="H21" i="18" s="1"/>
  <c r="I21" i="18" s="1"/>
  <c r="G30" i="18"/>
  <c r="F31" i="18"/>
  <c r="B29" i="14"/>
  <c r="C12" i="14"/>
  <c r="G11" i="14"/>
  <c r="BF11" i="14" s="1"/>
  <c r="AL41" i="6"/>
  <c r="AL40" i="6" s="1"/>
  <c r="AL39" i="6" s="1"/>
  <c r="AL37" i="6" s="1"/>
  <c r="AL36" i="6" s="1"/>
  <c r="AL35" i="6" s="1"/>
  <c r="AL34" i="6" s="1"/>
  <c r="AL33" i="6" s="1"/>
  <c r="AL32" i="6" s="1"/>
  <c r="AL31" i="6" s="1"/>
  <c r="AL30" i="6" s="1"/>
  <c r="AL29" i="6" s="1"/>
  <c r="L21" i="18" l="1"/>
  <c r="M21" i="18" s="1"/>
  <c r="B22" i="18"/>
  <c r="H22" i="18" s="1"/>
  <c r="I22" i="18" s="1"/>
  <c r="G31" i="18"/>
  <c r="F32" i="18"/>
  <c r="C13" i="14"/>
  <c r="G12" i="14"/>
  <c r="BF12" i="14" s="1"/>
  <c r="B30" i="14"/>
  <c r="AJ36" i="6"/>
  <c r="AJ34" i="6"/>
  <c r="AJ31" i="6"/>
  <c r="AJ32" i="6"/>
  <c r="AK32" i="6"/>
  <c r="AJ33" i="6"/>
  <c r="AK33" i="6"/>
  <c r="AK34" i="6"/>
  <c r="AJ39" i="6"/>
  <c r="AJ40" i="6"/>
  <c r="AK40" i="6"/>
  <c r="AJ41" i="6"/>
  <c r="AK41" i="6"/>
  <c r="Y38" i="6"/>
  <c r="L22" i="18" l="1"/>
  <c r="M22" i="18" s="1"/>
  <c r="B23" i="18"/>
  <c r="H23" i="18" s="1"/>
  <c r="I23" i="18" s="1"/>
  <c r="G32" i="18"/>
  <c r="F33" i="18"/>
  <c r="B31" i="14"/>
  <c r="G13" i="14"/>
  <c r="BF13" i="14" s="1"/>
  <c r="C14" i="14"/>
  <c r="L23" i="18" l="1"/>
  <c r="M23" i="18" s="1"/>
  <c r="B24" i="18"/>
  <c r="H24" i="18" s="1"/>
  <c r="I24" i="18" s="1"/>
  <c r="G33" i="18"/>
  <c r="F34" i="18"/>
  <c r="B32" i="14"/>
  <c r="C15" i="14"/>
  <c r="G14" i="14"/>
  <c r="BF14" i="14" s="1"/>
  <c r="AK37" i="6"/>
  <c r="AJ37" i="6"/>
  <c r="L24" i="18" l="1"/>
  <c r="M24" i="18" s="1"/>
  <c r="B25" i="18"/>
  <c r="H25" i="18" s="1"/>
  <c r="I25" i="18" s="1"/>
  <c r="G34" i="18"/>
  <c r="F35" i="18"/>
  <c r="B33" i="14"/>
  <c r="G32" i="14"/>
  <c r="BF32" i="14" s="1"/>
  <c r="G15" i="14"/>
  <c r="BF15" i="14" s="1"/>
  <c r="C16" i="14"/>
  <c r="AJ38" i="6"/>
  <c r="AK38" i="6"/>
  <c r="AK39" i="6"/>
  <c r="G35" i="18" l="1"/>
  <c r="L25" i="18"/>
  <c r="M25" i="18" s="1"/>
  <c r="B26" i="18"/>
  <c r="H26" i="18" s="1"/>
  <c r="I26" i="18" s="1"/>
  <c r="F36" i="18"/>
  <c r="G16" i="14"/>
  <c r="BF16" i="14" s="1"/>
  <c r="C17" i="14"/>
  <c r="B34" i="14"/>
  <c r="G33" i="14"/>
  <c r="BF33" i="14" s="1"/>
  <c r="G36" i="18" l="1"/>
  <c r="L26" i="18"/>
  <c r="M26" i="18" s="1"/>
  <c r="B27" i="18"/>
  <c r="H27" i="18" s="1"/>
  <c r="I27" i="18" s="1"/>
  <c r="F37" i="18"/>
  <c r="G34" i="14"/>
  <c r="BF34" i="14" s="1"/>
  <c r="B35" i="14"/>
  <c r="C18" i="14"/>
  <c r="G17" i="14"/>
  <c r="BF17" i="14" s="1"/>
  <c r="M37" i="6"/>
  <c r="M36" i="6" s="1"/>
  <c r="M35" i="6" s="1"/>
  <c r="M34" i="6" s="1"/>
  <c r="L27" i="18" l="1"/>
  <c r="M27" i="18" s="1"/>
  <c r="B28" i="18"/>
  <c r="H28" i="18" s="1"/>
  <c r="I28" i="18" s="1"/>
  <c r="G37" i="18"/>
  <c r="F38" i="18"/>
  <c r="M33" i="6"/>
  <c r="M32" i="6" s="1"/>
  <c r="M31" i="6" s="1"/>
  <c r="M30" i="6" s="1"/>
  <c r="M29" i="6" s="1"/>
  <c r="M28" i="6" s="1"/>
  <c r="M27" i="6" s="1"/>
  <c r="M26" i="6" s="1"/>
  <c r="M25" i="6" s="1"/>
  <c r="M24" i="6" s="1"/>
  <c r="M23" i="6" s="1"/>
  <c r="M22" i="6" s="1"/>
  <c r="M21" i="6" s="1"/>
  <c r="M20" i="6" s="1"/>
  <c r="M19" i="6" s="1"/>
  <c r="M18" i="6" s="1"/>
  <c r="M17" i="6" s="1"/>
  <c r="M16" i="6" s="1"/>
  <c r="M15" i="6" s="1"/>
  <c r="M14" i="6" s="1"/>
  <c r="M13" i="6" s="1"/>
  <c r="M12" i="6" s="1"/>
  <c r="M11" i="6" s="1"/>
  <c r="M10" i="6" s="1"/>
  <c r="M9" i="6" s="1"/>
  <c r="M8" i="6" s="1"/>
  <c r="M7" i="6" s="1"/>
  <c r="G18" i="14"/>
  <c r="BF18" i="14" s="1"/>
  <c r="C19" i="14"/>
  <c r="G35" i="14"/>
  <c r="BF35" i="14" s="1"/>
  <c r="B36" i="14"/>
  <c r="G38" i="18" l="1"/>
  <c r="L28" i="18"/>
  <c r="M28" i="18" s="1"/>
  <c r="B29" i="18"/>
  <c r="H29" i="18" s="1"/>
  <c r="I29" i="18" s="1"/>
  <c r="F39" i="18"/>
  <c r="C20" i="14"/>
  <c r="G19" i="14"/>
  <c r="BF19" i="14" s="1"/>
  <c r="B37" i="14"/>
  <c r="G36" i="14"/>
  <c r="BF36" i="14" s="1"/>
  <c r="Y29" i="6"/>
  <c r="Y32" i="6"/>
  <c r="Y33" i="6"/>
  <c r="Y34" i="6"/>
  <c r="Y36" i="6"/>
  <c r="Y37" i="6"/>
  <c r="AI33" i="6"/>
  <c r="AI34" i="6"/>
  <c r="AI27" i="6"/>
  <c r="V28" i="6"/>
  <c r="V29" i="6"/>
  <c r="V32" i="6"/>
  <c r="V33" i="6"/>
  <c r="W33" i="6" s="1"/>
  <c r="V34" i="6"/>
  <c r="W34" i="6" s="1"/>
  <c r="V36" i="6"/>
  <c r="V37" i="6"/>
  <c r="W37" i="6" s="1"/>
  <c r="W29" i="6" l="1"/>
  <c r="G39" i="18"/>
  <c r="B30" i="18"/>
  <c r="H30" i="18" s="1"/>
  <c r="I30" i="18" s="1"/>
  <c r="L29" i="18"/>
  <c r="M29" i="18" s="1"/>
  <c r="F40" i="18"/>
  <c r="B38" i="14"/>
  <c r="G37" i="14"/>
  <c r="BF37" i="14" s="1"/>
  <c r="C21" i="14"/>
  <c r="G20" i="14"/>
  <c r="BF20" i="14" s="1"/>
  <c r="G38" i="14" l="1"/>
  <c r="BF38" i="14" s="1"/>
  <c r="B39" i="14"/>
  <c r="B31" i="18"/>
  <c r="H31" i="18" s="1"/>
  <c r="I31" i="18" s="1"/>
  <c r="L30" i="18"/>
  <c r="M30" i="18" s="1"/>
  <c r="G40" i="18"/>
  <c r="F41" i="18"/>
  <c r="G21" i="14"/>
  <c r="BF21" i="14" s="1"/>
  <c r="C22" i="14"/>
  <c r="S34" i="6"/>
  <c r="S11" i="6"/>
  <c r="G39" i="14" l="1"/>
  <c r="BF39" i="14" s="1"/>
  <c r="B40" i="14"/>
  <c r="B32" i="18"/>
  <c r="H32" i="18" s="1"/>
  <c r="I32" i="18" s="1"/>
  <c r="L31" i="18"/>
  <c r="M31" i="18" s="1"/>
  <c r="G41" i="18"/>
  <c r="F42" i="18"/>
  <c r="G22" i="14"/>
  <c r="BF22" i="14" s="1"/>
  <c r="C23" i="14"/>
  <c r="G40" i="14" l="1"/>
  <c r="BF40" i="14" s="1"/>
  <c r="B41" i="14"/>
  <c r="B33" i="18"/>
  <c r="H33" i="18" s="1"/>
  <c r="I33" i="18" s="1"/>
  <c r="L32" i="18"/>
  <c r="M32" i="18" s="1"/>
  <c r="G42" i="18"/>
  <c r="F43" i="18"/>
  <c r="C24" i="14"/>
  <c r="G23" i="14"/>
  <c r="BF23" i="14" s="1"/>
  <c r="B42" i="14" l="1"/>
  <c r="G41" i="14"/>
  <c r="BF41" i="14" s="1"/>
  <c r="G43" i="18"/>
  <c r="B34" i="18"/>
  <c r="H34" i="18" s="1"/>
  <c r="I34" i="18" s="1"/>
  <c r="L33" i="18"/>
  <c r="M33" i="18" s="1"/>
  <c r="F44" i="18"/>
  <c r="C25" i="14"/>
  <c r="G24" i="14"/>
  <c r="BF24" i="14" s="1"/>
  <c r="G42" i="14" l="1"/>
  <c r="BF42" i="14" s="1"/>
  <c r="B43" i="14"/>
  <c r="L34" i="18"/>
  <c r="M34" i="18" s="1"/>
  <c r="B35" i="18"/>
  <c r="H35" i="18" s="1"/>
  <c r="I35" i="18" s="1"/>
  <c r="G44" i="18"/>
  <c r="F45" i="18"/>
  <c r="G25" i="14"/>
  <c r="BF25" i="14" s="1"/>
  <c r="C26" i="14"/>
  <c r="AL28" i="6"/>
  <c r="AL27" i="6" s="1"/>
  <c r="AL26" i="6" s="1"/>
  <c r="AL25" i="6" s="1"/>
  <c r="AL24" i="6" s="1"/>
  <c r="AL23" i="6" s="1"/>
  <c r="AL22" i="6" s="1"/>
  <c r="AL21" i="6" s="1"/>
  <c r="AL20" i="6" s="1"/>
  <c r="AL19" i="6" s="1"/>
  <c r="S33" i="6"/>
  <c r="S32" i="6"/>
  <c r="B44" i="14" l="1"/>
  <c r="G43" i="14"/>
  <c r="BF43" i="14" s="1"/>
  <c r="G45" i="18"/>
  <c r="L35" i="18"/>
  <c r="M35" i="18" s="1"/>
  <c r="B36" i="18"/>
  <c r="H36" i="18" s="1"/>
  <c r="I36" i="18" s="1"/>
  <c r="F46" i="18"/>
  <c r="T33" i="6"/>
  <c r="T34" i="6"/>
  <c r="C27" i="14"/>
  <c r="G26" i="14"/>
  <c r="BF26" i="14" s="1"/>
  <c r="B45" i="14" l="1"/>
  <c r="G44" i="14"/>
  <c r="BF44" i="14" s="1"/>
  <c r="L36" i="18"/>
  <c r="M36" i="18" s="1"/>
  <c r="B37" i="18"/>
  <c r="H37" i="18" s="1"/>
  <c r="I37" i="18" s="1"/>
  <c r="G46" i="18"/>
  <c r="F47" i="18"/>
  <c r="C28" i="14"/>
  <c r="G27" i="14"/>
  <c r="BF27" i="14" s="1"/>
  <c r="B46" i="14" l="1"/>
  <c r="G45" i="14"/>
  <c r="BF45" i="14" s="1"/>
  <c r="G47" i="18"/>
  <c r="L37" i="18"/>
  <c r="M37" i="18" s="1"/>
  <c r="B38" i="18"/>
  <c r="H38" i="18" s="1"/>
  <c r="I38" i="18" s="1"/>
  <c r="F48" i="18"/>
  <c r="C29" i="14"/>
  <c r="G28" i="14"/>
  <c r="BF28" i="14" s="1"/>
  <c r="B47" i="14" l="1"/>
  <c r="G46" i="14"/>
  <c r="BF46" i="14" s="1"/>
  <c r="L38" i="18"/>
  <c r="M38" i="18" s="1"/>
  <c r="B39" i="18"/>
  <c r="H39" i="18" s="1"/>
  <c r="I39" i="18" s="1"/>
  <c r="G48" i="18"/>
  <c r="F49" i="18"/>
  <c r="C30" i="14"/>
  <c r="G29" i="14"/>
  <c r="BF29" i="14" s="1"/>
  <c r="G47" i="14" l="1"/>
  <c r="BF47" i="14" s="1"/>
  <c r="B48" i="14"/>
  <c r="G49" i="18"/>
  <c r="L39" i="18"/>
  <c r="M39" i="18" s="1"/>
  <c r="B40" i="18"/>
  <c r="H40" i="18" s="1"/>
  <c r="I40" i="18" s="1"/>
  <c r="F50" i="18"/>
  <c r="C31" i="14"/>
  <c r="G31" i="14" s="1"/>
  <c r="BF31" i="14" s="1"/>
  <c r="G30" i="14"/>
  <c r="BF30" i="14" s="1"/>
  <c r="AJ29" i="6"/>
  <c r="AK29" i="6"/>
  <c r="AJ28" i="6"/>
  <c r="B49" i="14" l="1"/>
  <c r="G48" i="14"/>
  <c r="L40" i="18"/>
  <c r="M40" i="18" s="1"/>
  <c r="B41" i="18"/>
  <c r="H41" i="18" s="1"/>
  <c r="I41" i="18" s="1"/>
  <c r="G50" i="18"/>
  <c r="F51" i="18"/>
  <c r="G49" i="14" l="1"/>
  <c r="B50" i="14"/>
  <c r="G50" i="14" s="1"/>
  <c r="L41" i="18"/>
  <c r="M41" i="18" s="1"/>
  <c r="B42" i="18"/>
  <c r="H42" i="18" s="1"/>
  <c r="I42" i="18" s="1"/>
  <c r="G51" i="18"/>
  <c r="F52" i="18"/>
  <c r="S29" i="6"/>
  <c r="G52" i="18" l="1"/>
  <c r="L42" i="18"/>
  <c r="M42" i="18" s="1"/>
  <c r="B43" i="18"/>
  <c r="H43" i="18" s="1"/>
  <c r="I43" i="18" s="1"/>
  <c r="F53" i="18"/>
  <c r="AN9" i="6"/>
  <c r="AS9" i="6" s="1"/>
  <c r="AN10" i="6"/>
  <c r="AS10" i="6" s="1"/>
  <c r="AN11" i="6"/>
  <c r="AS11" i="6" s="1"/>
  <c r="AN12" i="6"/>
  <c r="AS12" i="6" s="1"/>
  <c r="AN13" i="6"/>
  <c r="AS13" i="6" s="1"/>
  <c r="AN14" i="6"/>
  <c r="AS14" i="6" s="1"/>
  <c r="AN15" i="6"/>
  <c r="AS15" i="6" s="1"/>
  <c r="AN19" i="6"/>
  <c r="AS19" i="6" s="1"/>
  <c r="AN23" i="6"/>
  <c r="AS23" i="6" s="1"/>
  <c r="AN24" i="6"/>
  <c r="AS24" i="6" s="1"/>
  <c r="AN25" i="6"/>
  <c r="AS25" i="6" s="1"/>
  <c r="AN26" i="6"/>
  <c r="AS26" i="6" s="1"/>
  <c r="AN27" i="6"/>
  <c r="AS27" i="6" s="1"/>
  <c r="AN28" i="6"/>
  <c r="AS28" i="6" s="1"/>
  <c r="AN8" i="6"/>
  <c r="S9" i="6"/>
  <c r="S10" i="6"/>
  <c r="S12" i="6"/>
  <c r="T12" i="6" s="1"/>
  <c r="S13" i="6"/>
  <c r="S16" i="6"/>
  <c r="S18" i="6"/>
  <c r="T18" i="6" s="1"/>
  <c r="S19" i="6"/>
  <c r="T19" i="6" s="1"/>
  <c r="S20" i="6"/>
  <c r="S28" i="6"/>
  <c r="L43" i="18" l="1"/>
  <c r="M43" i="18" s="1"/>
  <c r="B44" i="18"/>
  <c r="H44" i="18" s="1"/>
  <c r="I44" i="18" s="1"/>
  <c r="G53" i="18"/>
  <c r="F54" i="18"/>
  <c r="T16" i="6"/>
  <c r="T17" i="6"/>
  <c r="T10" i="6"/>
  <c r="T11" i="6"/>
  <c r="T20" i="6"/>
  <c r="T14" i="6"/>
  <c r="T13" i="6"/>
  <c r="T29" i="6"/>
  <c r="AU25" i="6"/>
  <c r="AU15" i="6"/>
  <c r="AU11" i="6"/>
  <c r="AU28" i="6"/>
  <c r="AU24" i="6"/>
  <c r="AU10" i="6"/>
  <c r="AU26" i="6"/>
  <c r="AU12" i="6"/>
  <c r="AU27" i="6"/>
  <c r="AU14" i="6"/>
  <c r="AU13" i="6"/>
  <c r="AU29" i="6"/>
  <c r="AU16" i="6"/>
  <c r="AK10" i="6"/>
  <c r="AK11" i="6"/>
  <c r="AK12" i="6"/>
  <c r="AK13" i="6"/>
  <c r="AK14" i="6"/>
  <c r="AK15" i="6"/>
  <c r="AK16" i="6"/>
  <c r="AK17" i="6"/>
  <c r="AK18" i="6"/>
  <c r="AK28" i="6"/>
  <c r="G54" i="18" l="1"/>
  <c r="L44" i="18"/>
  <c r="M44" i="18" s="1"/>
  <c r="B45" i="18"/>
  <c r="H45" i="18" s="1"/>
  <c r="I45" i="18" s="1"/>
  <c r="F55" i="18"/>
  <c r="AN20" i="6"/>
  <c r="AS20" i="6" s="1"/>
  <c r="L45" i="18" l="1"/>
  <c r="M45" i="18" s="1"/>
  <c r="B46" i="18"/>
  <c r="H46" i="18" s="1"/>
  <c r="I46" i="18" s="1"/>
  <c r="G55" i="18"/>
  <c r="F56" i="18"/>
  <c r="AU21" i="6"/>
  <c r="AU20" i="6"/>
  <c r="U24" i="6"/>
  <c r="U25" i="6"/>
  <c r="U26" i="6"/>
  <c r="P24" i="6"/>
  <c r="P25" i="6"/>
  <c r="P26" i="6"/>
  <c r="P23" i="6"/>
  <c r="G56" i="18" l="1"/>
  <c r="L46" i="18"/>
  <c r="M46" i="18" s="1"/>
  <c r="B47" i="18"/>
  <c r="H47" i="18" s="1"/>
  <c r="I47" i="18" s="1"/>
  <c r="F57" i="18"/>
  <c r="V27" i="6"/>
  <c r="W28" i="6" s="1"/>
  <c r="V26" i="6"/>
  <c r="V25" i="6"/>
  <c r="S24" i="6"/>
  <c r="AK24" i="6"/>
  <c r="S27" i="6"/>
  <c r="T28" i="6" s="1"/>
  <c r="AK26" i="6"/>
  <c r="AK27" i="6"/>
  <c r="S25" i="6"/>
  <c r="T25" i="6" s="1"/>
  <c r="AK25" i="6"/>
  <c r="AJ27" i="6"/>
  <c r="L47" i="18" l="1"/>
  <c r="M47" i="18" s="1"/>
  <c r="B48" i="18"/>
  <c r="H48" i="18" s="1"/>
  <c r="I48" i="18" s="1"/>
  <c r="G57" i="18"/>
  <c r="F58" i="18"/>
  <c r="E28" i="6"/>
  <c r="G58" i="18" l="1"/>
  <c r="L48" i="18"/>
  <c r="M48" i="18" s="1"/>
  <c r="B49" i="18"/>
  <c r="H49" i="18" s="1"/>
  <c r="I49" i="18" s="1"/>
  <c r="F59" i="18"/>
  <c r="AV27" i="6"/>
  <c r="AW27" i="6"/>
  <c r="AQ27" i="6"/>
  <c r="AQ26" i="6"/>
  <c r="G8" i="6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AO27" i="6"/>
  <c r="AO23" i="6"/>
  <c r="AO24" i="6"/>
  <c r="AO25" i="6"/>
  <c r="AO26" i="6"/>
  <c r="L49" i="18" l="1"/>
  <c r="M49" i="18" s="1"/>
  <c r="B50" i="18"/>
  <c r="H50" i="18" s="1"/>
  <c r="I50" i="18" s="1"/>
  <c r="G59" i="18"/>
  <c r="F60" i="18"/>
  <c r="AM26" i="6"/>
  <c r="L50" i="18" l="1"/>
  <c r="M50" i="18" s="1"/>
  <c r="B51" i="18"/>
  <c r="H51" i="18" s="1"/>
  <c r="I51" i="18" s="1"/>
  <c r="G60" i="18"/>
  <c r="F61" i="18"/>
  <c r="G61" i="18" l="1"/>
  <c r="L51" i="18"/>
  <c r="M51" i="18" s="1"/>
  <c r="B52" i="18"/>
  <c r="H52" i="18" s="1"/>
  <c r="I52" i="18" s="1"/>
  <c r="F62" i="18"/>
  <c r="L52" i="18" l="1"/>
  <c r="M52" i="18" s="1"/>
  <c r="B53" i="18"/>
  <c r="H53" i="18" s="1"/>
  <c r="I53" i="18" s="1"/>
  <c r="G62" i="18"/>
  <c r="F63" i="18"/>
  <c r="G63" i="18" l="1"/>
  <c r="L53" i="18"/>
  <c r="M53" i="18" s="1"/>
  <c r="B54" i="18"/>
  <c r="H54" i="18" s="1"/>
  <c r="I54" i="18" s="1"/>
  <c r="F64" i="18"/>
  <c r="L54" i="18" l="1"/>
  <c r="M54" i="18" s="1"/>
  <c r="B55" i="18"/>
  <c r="H55" i="18" s="1"/>
  <c r="I55" i="18" s="1"/>
  <c r="G64" i="18"/>
  <c r="F65" i="18"/>
  <c r="AR9" i="6"/>
  <c r="AR10" i="6"/>
  <c r="AR11" i="6"/>
  <c r="AR12" i="6"/>
  <c r="AR13" i="6"/>
  <c r="AR14" i="6"/>
  <c r="AR15" i="6"/>
  <c r="AR16" i="6"/>
  <c r="AR17" i="6"/>
  <c r="AR18" i="6"/>
  <c r="AR23" i="6"/>
  <c r="AR24" i="6"/>
  <c r="AT26" i="6" s="1"/>
  <c r="AR25" i="6"/>
  <c r="AR7" i="6"/>
  <c r="BF18" i="6"/>
  <c r="BE18" i="6"/>
  <c r="BE17" i="6"/>
  <c r="BG17" i="6" s="1"/>
  <c r="BE16" i="6"/>
  <c r="BG16" i="6" s="1"/>
  <c r="BE15" i="6"/>
  <c r="BG15" i="6" s="1"/>
  <c r="BG14" i="6"/>
  <c r="BE13" i="6"/>
  <c r="BG13" i="6" s="1"/>
  <c r="BE12" i="6"/>
  <c r="BG12" i="6" s="1"/>
  <c r="BE11" i="6"/>
  <c r="BG11" i="6" s="1"/>
  <c r="BE10" i="6"/>
  <c r="BG10" i="6" s="1"/>
  <c r="BE9" i="6"/>
  <c r="BG9" i="6" s="1"/>
  <c r="BE7" i="6"/>
  <c r="AJ8" i="6"/>
  <c r="AJ9" i="6"/>
  <c r="AJ10" i="6"/>
  <c r="AJ11" i="6"/>
  <c r="AJ12" i="6"/>
  <c r="AJ13" i="6"/>
  <c r="AJ14" i="6"/>
  <c r="AJ15" i="6"/>
  <c r="AJ23" i="6"/>
  <c r="AJ24" i="6"/>
  <c r="AJ25" i="6"/>
  <c r="AJ26" i="6"/>
  <c r="AJ7" i="6"/>
  <c r="AK8" i="6"/>
  <c r="H26" i="6"/>
  <c r="H27" i="6" s="1"/>
  <c r="H28" i="6" s="1"/>
  <c r="H29" i="6" s="1"/>
  <c r="F26" i="6"/>
  <c r="F27" i="6" s="1"/>
  <c r="F28" i="6" s="1"/>
  <c r="AV26" i="6"/>
  <c r="AW26" i="6"/>
  <c r="AW10" i="6"/>
  <c r="AW11" i="6"/>
  <c r="AW12" i="6"/>
  <c r="AW13" i="6"/>
  <c r="AW15" i="6"/>
  <c r="AW16" i="6"/>
  <c r="AW17" i="6"/>
  <c r="AW18" i="6"/>
  <c r="AW19" i="6"/>
  <c r="AW20" i="6"/>
  <c r="AW21" i="6"/>
  <c r="AW22" i="6"/>
  <c r="AW23" i="6"/>
  <c r="AW24" i="6"/>
  <c r="AW25" i="6"/>
  <c r="AW7" i="6"/>
  <c r="AW8" i="6"/>
  <c r="AW9" i="6"/>
  <c r="AV10" i="6"/>
  <c r="AV11" i="6"/>
  <c r="AV12" i="6"/>
  <c r="AV13" i="6"/>
  <c r="AV15" i="6"/>
  <c r="AV16" i="6"/>
  <c r="AV17" i="6"/>
  <c r="AV18" i="6"/>
  <c r="AV19" i="6"/>
  <c r="AV20" i="6"/>
  <c r="AV21" i="6"/>
  <c r="AV22" i="6"/>
  <c r="AV23" i="6"/>
  <c r="AV24" i="6"/>
  <c r="AV25" i="6"/>
  <c r="AV9" i="6"/>
  <c r="G65" i="18" l="1"/>
  <c r="L55" i="18"/>
  <c r="M55" i="18" s="1"/>
  <c r="B56" i="18"/>
  <c r="H56" i="18" s="1"/>
  <c r="I56" i="18" s="1"/>
  <c r="F66" i="18"/>
  <c r="AJ5" i="6"/>
  <c r="AT15" i="6"/>
  <c r="AT11" i="6"/>
  <c r="H30" i="6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F29" i="6"/>
  <c r="BG18" i="6"/>
  <c r="AT14" i="6"/>
  <c r="AT20" i="6"/>
  <c r="AT18" i="6"/>
  <c r="AT25" i="6"/>
  <c r="AT27" i="6"/>
  <c r="AT17" i="6"/>
  <c r="AT19" i="6"/>
  <c r="AT13" i="6"/>
  <c r="AT9" i="6"/>
  <c r="AT16" i="6"/>
  <c r="AT12" i="6"/>
  <c r="L56" i="18" l="1"/>
  <c r="M56" i="18" s="1"/>
  <c r="B57" i="18"/>
  <c r="H57" i="18" s="1"/>
  <c r="I57" i="18" s="1"/>
  <c r="G66" i="18"/>
  <c r="F67" i="18"/>
  <c r="F30" i="6"/>
  <c r="K15" i="6"/>
  <c r="K16" i="6"/>
  <c r="E14" i="6"/>
  <c r="K8" i="6"/>
  <c r="K9" i="6"/>
  <c r="K10" i="6"/>
  <c r="K11" i="6"/>
  <c r="K12" i="6"/>
  <c r="K13" i="6"/>
  <c r="BJ15" i="6"/>
  <c r="G67" i="18" l="1"/>
  <c r="L57" i="18"/>
  <c r="M57" i="18" s="1"/>
  <c r="B58" i="18"/>
  <c r="H58" i="18" s="1"/>
  <c r="I58" i="18" s="1"/>
  <c r="F68" i="18"/>
  <c r="F31" i="6"/>
  <c r="F32" i="6" s="1"/>
  <c r="F33" i="6" s="1"/>
  <c r="K14" i="6"/>
  <c r="AW14" i="6"/>
  <c r="AV14" i="6"/>
  <c r="L58" i="18" l="1"/>
  <c r="M58" i="18" s="1"/>
  <c r="B59" i="18"/>
  <c r="H59" i="18" s="1"/>
  <c r="I59" i="18" s="1"/>
  <c r="G68" i="18"/>
  <c r="F69" i="18"/>
  <c r="F34" i="6"/>
  <c r="K33" i="6"/>
  <c r="K32" i="6"/>
  <c r="G69" i="18" l="1"/>
  <c r="L59" i="18"/>
  <c r="M59" i="18" s="1"/>
  <c r="B60" i="18"/>
  <c r="H60" i="18" s="1"/>
  <c r="I60" i="18" s="1"/>
  <c r="F70" i="18"/>
  <c r="K34" i="6"/>
  <c r="F35" i="6"/>
  <c r="G70" i="18" l="1"/>
  <c r="L60" i="18"/>
  <c r="M60" i="18" s="1"/>
  <c r="B61" i="18"/>
  <c r="H61" i="18" s="1"/>
  <c r="I61" i="18" s="1"/>
  <c r="F71" i="18"/>
  <c r="F36" i="6"/>
  <c r="K35" i="6"/>
  <c r="G71" i="18" l="1"/>
  <c r="L61" i="18"/>
  <c r="M61" i="18" s="1"/>
  <c r="B62" i="18"/>
  <c r="H62" i="18" s="1"/>
  <c r="I62" i="18" s="1"/>
  <c r="F72" i="18"/>
  <c r="F37" i="6"/>
  <c r="K36" i="6"/>
  <c r="G72" i="18" l="1"/>
  <c r="L62" i="18"/>
  <c r="M62" i="18" s="1"/>
  <c r="B63" i="18"/>
  <c r="H63" i="18" s="1"/>
  <c r="I63" i="18" s="1"/>
  <c r="F73" i="18"/>
  <c r="K37" i="6"/>
  <c r="F38" i="6"/>
  <c r="K38" i="6" l="1"/>
  <c r="F39" i="6"/>
  <c r="G73" i="18"/>
  <c r="L63" i="18"/>
  <c r="M63" i="18" s="1"/>
  <c r="B64" i="18"/>
  <c r="H64" i="18" s="1"/>
  <c r="I64" i="18" s="1"/>
  <c r="F74" i="18"/>
  <c r="F40" i="6" l="1"/>
  <c r="K39" i="6"/>
  <c r="G74" i="18"/>
  <c r="L64" i="18"/>
  <c r="M64" i="18" s="1"/>
  <c r="B65" i="18"/>
  <c r="H65" i="18" s="1"/>
  <c r="I65" i="18" s="1"/>
  <c r="F75" i="18"/>
  <c r="K7" i="6"/>
  <c r="F41" i="6" l="1"/>
  <c r="K40" i="6"/>
  <c r="L65" i="18"/>
  <c r="M65" i="18" s="1"/>
  <c r="B66" i="18"/>
  <c r="H66" i="18" s="1"/>
  <c r="I66" i="18" s="1"/>
  <c r="G75" i="18"/>
  <c r="F76" i="18"/>
  <c r="I17" i="6"/>
  <c r="I18" i="6" s="1"/>
  <c r="I19" i="6" s="1"/>
  <c r="I20" i="6" s="1"/>
  <c r="I21" i="6" s="1"/>
  <c r="I22" i="6" s="1"/>
  <c r="I23" i="6" s="1"/>
  <c r="K41" i="6" l="1"/>
  <c r="F42" i="6"/>
  <c r="L66" i="18"/>
  <c r="M66" i="18" s="1"/>
  <c r="B67" i="18"/>
  <c r="H67" i="18" s="1"/>
  <c r="I67" i="18" s="1"/>
  <c r="G76" i="18"/>
  <c r="F77" i="18"/>
  <c r="I25" i="6"/>
  <c r="I26" i="6" s="1"/>
  <c r="I27" i="6" s="1"/>
  <c r="I28" i="6" s="1"/>
  <c r="I24" i="6"/>
  <c r="K17" i="6"/>
  <c r="F43" i="6" l="1"/>
  <c r="K43" i="6" s="1"/>
  <c r="K42" i="6"/>
  <c r="G77" i="18"/>
  <c r="L67" i="18"/>
  <c r="M67" i="18" s="1"/>
  <c r="B68" i="18"/>
  <c r="H68" i="18" s="1"/>
  <c r="I68" i="18" s="1"/>
  <c r="F78" i="18"/>
  <c r="I29" i="6"/>
  <c r="K28" i="6"/>
  <c r="K18" i="6"/>
  <c r="L68" i="18" l="1"/>
  <c r="M68" i="18" s="1"/>
  <c r="B69" i="18"/>
  <c r="H69" i="18" s="1"/>
  <c r="I69" i="18" s="1"/>
  <c r="G78" i="18"/>
  <c r="F79" i="18"/>
  <c r="I30" i="6"/>
  <c r="K29" i="6"/>
  <c r="K19" i="6"/>
  <c r="G79" i="18" l="1"/>
  <c r="L69" i="18"/>
  <c r="M69" i="18" s="1"/>
  <c r="B70" i="18"/>
  <c r="H70" i="18" s="1"/>
  <c r="I70" i="18" s="1"/>
  <c r="F80" i="18"/>
  <c r="I31" i="6"/>
  <c r="K31" i="6" s="1"/>
  <c r="K30" i="6"/>
  <c r="K20" i="6"/>
  <c r="G80" i="18" l="1"/>
  <c r="L70" i="18"/>
  <c r="M70" i="18" s="1"/>
  <c r="B71" i="18"/>
  <c r="H71" i="18" s="1"/>
  <c r="I71" i="18" s="1"/>
  <c r="F81" i="18"/>
  <c r="AJ20" i="6"/>
  <c r="K21" i="6"/>
  <c r="G81" i="18" l="1"/>
  <c r="L71" i="18"/>
  <c r="M71" i="18" s="1"/>
  <c r="B72" i="18"/>
  <c r="H72" i="18" s="1"/>
  <c r="I72" i="18" s="1"/>
  <c r="F82" i="18"/>
  <c r="K22" i="6"/>
  <c r="G82" i="18" l="1"/>
  <c r="L72" i="18"/>
  <c r="M72" i="18" s="1"/>
  <c r="B73" i="18"/>
  <c r="H73" i="18" s="1"/>
  <c r="I73" i="18" s="1"/>
  <c r="F83" i="18"/>
  <c r="K24" i="6"/>
  <c r="K23" i="6"/>
  <c r="G83" i="18" l="1"/>
  <c r="L73" i="18"/>
  <c r="M73" i="18" s="1"/>
  <c r="B74" i="18"/>
  <c r="H74" i="18" s="1"/>
  <c r="I74" i="18" s="1"/>
  <c r="F84" i="18"/>
  <c r="K25" i="6"/>
  <c r="G84" i="18" l="1"/>
  <c r="L74" i="18"/>
  <c r="M74" i="18" s="1"/>
  <c r="B75" i="18"/>
  <c r="H75" i="18" s="1"/>
  <c r="I75" i="18" s="1"/>
  <c r="F85" i="18"/>
  <c r="K26" i="6"/>
  <c r="K27" i="6"/>
  <c r="G85" i="18" l="1"/>
  <c r="L75" i="18"/>
  <c r="M75" i="18" s="1"/>
  <c r="B76" i="18"/>
  <c r="H76" i="18" s="1"/>
  <c r="I76" i="18" s="1"/>
  <c r="F86" i="18"/>
  <c r="X38" i="14"/>
  <c r="W38" i="14"/>
  <c r="G86" i="18" l="1"/>
  <c r="L76" i="18"/>
  <c r="M76" i="18" s="1"/>
  <c r="B77" i="18"/>
  <c r="H77" i="18" s="1"/>
  <c r="I77" i="18" s="1"/>
  <c r="F87" i="18"/>
  <c r="L77" i="18" l="1"/>
  <c r="M77" i="18" s="1"/>
  <c r="B78" i="18"/>
  <c r="H78" i="18" s="1"/>
  <c r="I78" i="18" s="1"/>
  <c r="G87" i="18"/>
  <c r="F88" i="18"/>
  <c r="G88" i="18" l="1"/>
  <c r="L78" i="18"/>
  <c r="M78" i="18" s="1"/>
  <c r="B79" i="18"/>
  <c r="H79" i="18" s="1"/>
  <c r="I79" i="18" s="1"/>
  <c r="F89" i="18"/>
  <c r="L79" i="18" l="1"/>
  <c r="M79" i="18" s="1"/>
  <c r="B80" i="18"/>
  <c r="H80" i="18" s="1"/>
  <c r="I80" i="18" s="1"/>
  <c r="G89" i="18"/>
  <c r="F90" i="18"/>
  <c r="L80" i="18" l="1"/>
  <c r="M80" i="18" s="1"/>
  <c r="B81" i="18"/>
  <c r="H81" i="18" s="1"/>
  <c r="I81" i="18" s="1"/>
  <c r="G90" i="18"/>
  <c r="F91" i="18"/>
  <c r="L81" i="18" l="1"/>
  <c r="M81" i="18" s="1"/>
  <c r="B82" i="18"/>
  <c r="H82" i="18" s="1"/>
  <c r="I82" i="18" s="1"/>
  <c r="G91" i="18"/>
  <c r="F92" i="18"/>
  <c r="G92" i="18" l="1"/>
  <c r="L82" i="18"/>
  <c r="M82" i="18" s="1"/>
  <c r="B83" i="18"/>
  <c r="H83" i="18" s="1"/>
  <c r="I83" i="18" s="1"/>
  <c r="F93" i="18"/>
  <c r="G93" i="18" l="1"/>
  <c r="L83" i="18"/>
  <c r="M83" i="18" s="1"/>
  <c r="B84" i="18"/>
  <c r="H84" i="18" s="1"/>
  <c r="I84" i="18" s="1"/>
  <c r="F94" i="18"/>
  <c r="G94" i="18" l="1"/>
  <c r="L84" i="18"/>
  <c r="M84" i="18" s="1"/>
  <c r="B85" i="18"/>
  <c r="H85" i="18" s="1"/>
  <c r="I85" i="18" s="1"/>
  <c r="F95" i="18"/>
  <c r="L85" i="18" l="1"/>
  <c r="M85" i="18" s="1"/>
  <c r="B86" i="18"/>
  <c r="H86" i="18" s="1"/>
  <c r="I86" i="18" s="1"/>
  <c r="G95" i="18"/>
  <c r="F96" i="18"/>
  <c r="G96" i="18" l="1"/>
  <c r="L86" i="18"/>
  <c r="M86" i="18" s="1"/>
  <c r="B87" i="18"/>
  <c r="H87" i="18" s="1"/>
  <c r="I87" i="18" s="1"/>
  <c r="F97" i="18"/>
  <c r="G97" i="18" l="1"/>
  <c r="L87" i="18"/>
  <c r="M87" i="18" s="1"/>
  <c r="B88" i="18"/>
  <c r="H88" i="18" s="1"/>
  <c r="I88" i="18" s="1"/>
  <c r="F98" i="18"/>
  <c r="L88" i="18" l="1"/>
  <c r="M88" i="18" s="1"/>
  <c r="B89" i="18"/>
  <c r="H89" i="18" s="1"/>
  <c r="I89" i="18" s="1"/>
  <c r="G98" i="18"/>
  <c r="F99" i="18"/>
  <c r="G99" i="18" l="1"/>
  <c r="L89" i="18"/>
  <c r="M89" i="18" s="1"/>
  <c r="B90" i="18"/>
  <c r="H90" i="18" s="1"/>
  <c r="I90" i="18" s="1"/>
  <c r="F100" i="18"/>
  <c r="G100" i="18" l="1"/>
  <c r="L90" i="18"/>
  <c r="M90" i="18" s="1"/>
  <c r="B91" i="18"/>
  <c r="H91" i="18" s="1"/>
  <c r="I91" i="18" s="1"/>
  <c r="F101" i="18"/>
  <c r="G101" i="18" l="1"/>
  <c r="L91" i="18"/>
  <c r="M91" i="18" s="1"/>
  <c r="B92" i="18"/>
  <c r="H92" i="18" s="1"/>
  <c r="I92" i="18" s="1"/>
  <c r="F102" i="18"/>
  <c r="L92" i="18" l="1"/>
  <c r="M92" i="18" s="1"/>
  <c r="B93" i="18"/>
  <c r="H93" i="18" s="1"/>
  <c r="I93" i="18" s="1"/>
  <c r="G102" i="18"/>
  <c r="F103" i="18"/>
  <c r="L93" i="18" l="1"/>
  <c r="M93" i="18" s="1"/>
  <c r="B94" i="18"/>
  <c r="H94" i="18" s="1"/>
  <c r="I94" i="18" s="1"/>
  <c r="G103" i="18"/>
  <c r="F104" i="18"/>
  <c r="G104" i="18" l="1"/>
  <c r="L94" i="18"/>
  <c r="M94" i="18" s="1"/>
  <c r="B95" i="18"/>
  <c r="H95" i="18" s="1"/>
  <c r="I95" i="18" s="1"/>
  <c r="F105" i="18"/>
  <c r="G105" i="18" l="1"/>
  <c r="L95" i="18"/>
  <c r="M95" i="18" s="1"/>
  <c r="B96" i="18"/>
  <c r="H96" i="18" s="1"/>
  <c r="I96" i="18" s="1"/>
  <c r="F106" i="18"/>
  <c r="L96" i="18" l="1"/>
  <c r="M96" i="18" s="1"/>
  <c r="B97" i="18"/>
  <c r="H97" i="18" s="1"/>
  <c r="I97" i="18" s="1"/>
  <c r="G106" i="18"/>
  <c r="F107" i="18"/>
  <c r="G107" i="18" l="1"/>
  <c r="L97" i="18"/>
  <c r="M97" i="18" s="1"/>
  <c r="B98" i="18"/>
  <c r="H98" i="18" s="1"/>
  <c r="I98" i="18" s="1"/>
  <c r="F108" i="18"/>
  <c r="L98" i="18" l="1"/>
  <c r="M98" i="18" s="1"/>
  <c r="B99" i="18"/>
  <c r="H99" i="18" s="1"/>
  <c r="I99" i="18" s="1"/>
  <c r="G108" i="18"/>
  <c r="F109" i="18"/>
  <c r="G109" i="18" l="1"/>
  <c r="L99" i="18"/>
  <c r="M99" i="18" s="1"/>
  <c r="B100" i="18"/>
  <c r="H100" i="18" s="1"/>
  <c r="I100" i="18" s="1"/>
  <c r="F110" i="18"/>
  <c r="G110" i="18" l="1"/>
  <c r="L100" i="18"/>
  <c r="M100" i="18" s="1"/>
  <c r="B101" i="18"/>
  <c r="H101" i="18" s="1"/>
  <c r="I101" i="18" s="1"/>
  <c r="F111" i="18"/>
  <c r="G111" i="18" l="1"/>
  <c r="L101" i="18"/>
  <c r="M101" i="18" s="1"/>
  <c r="B102" i="18"/>
  <c r="H102" i="18" s="1"/>
  <c r="I102" i="18" s="1"/>
  <c r="F112" i="18"/>
  <c r="G112" i="18" l="1"/>
  <c r="L102" i="18"/>
  <c r="M102" i="18" s="1"/>
  <c r="B103" i="18"/>
  <c r="H103" i="18" s="1"/>
  <c r="I103" i="18" s="1"/>
  <c r="F113" i="18"/>
  <c r="G113" i="18" l="1"/>
  <c r="L103" i="18"/>
  <c r="M103" i="18" s="1"/>
  <c r="B104" i="18"/>
  <c r="H104" i="18" s="1"/>
  <c r="I104" i="18" s="1"/>
  <c r="F114" i="18"/>
  <c r="G114" i="18" l="1"/>
  <c r="L104" i="18"/>
  <c r="M104" i="18" s="1"/>
  <c r="B105" i="18"/>
  <c r="H105" i="18" s="1"/>
  <c r="I105" i="18" s="1"/>
  <c r="F115" i="18"/>
  <c r="G115" i="18" l="1"/>
  <c r="L105" i="18"/>
  <c r="M105" i="18" s="1"/>
  <c r="B106" i="18"/>
  <c r="H106" i="18" s="1"/>
  <c r="I106" i="18" s="1"/>
  <c r="F116" i="18"/>
  <c r="G116" i="18" l="1"/>
  <c r="L106" i="18"/>
  <c r="M106" i="18" s="1"/>
  <c r="B107" i="18"/>
  <c r="H107" i="18" s="1"/>
  <c r="I107" i="18" s="1"/>
  <c r="F117" i="18"/>
  <c r="G117" i="18" l="1"/>
  <c r="L107" i="18"/>
  <c r="M107" i="18" s="1"/>
  <c r="B108" i="18"/>
  <c r="H108" i="18" s="1"/>
  <c r="I108" i="18" s="1"/>
  <c r="F118" i="18"/>
  <c r="G118" i="18" l="1"/>
  <c r="L108" i="18"/>
  <c r="M108" i="18" s="1"/>
  <c r="B109" i="18"/>
  <c r="H109" i="18" s="1"/>
  <c r="I109" i="18" s="1"/>
  <c r="F119" i="18"/>
  <c r="G119" i="18" l="1"/>
  <c r="L109" i="18"/>
  <c r="M109" i="18" s="1"/>
  <c r="B110" i="18"/>
  <c r="H110" i="18" s="1"/>
  <c r="I110" i="18" s="1"/>
  <c r="F120" i="18"/>
  <c r="L110" i="18" l="1"/>
  <c r="M110" i="18" s="1"/>
  <c r="B111" i="18"/>
  <c r="H111" i="18" s="1"/>
  <c r="I111" i="18" s="1"/>
  <c r="G120" i="18"/>
  <c r="F121" i="18"/>
  <c r="G121" i="18" l="1"/>
  <c r="B112" i="18"/>
  <c r="H112" i="18" s="1"/>
  <c r="I112" i="18" s="1"/>
  <c r="L111" i="18"/>
  <c r="M111" i="18" s="1"/>
  <c r="F122" i="18"/>
  <c r="G122" i="18" l="1"/>
  <c r="L112" i="18"/>
  <c r="M112" i="18" s="1"/>
  <c r="B113" i="18"/>
  <c r="H113" i="18" s="1"/>
  <c r="I113" i="18" s="1"/>
  <c r="F123" i="18"/>
  <c r="L113" i="18" l="1"/>
  <c r="M113" i="18" s="1"/>
  <c r="B114" i="18"/>
  <c r="H114" i="18" s="1"/>
  <c r="I114" i="18" s="1"/>
  <c r="G123" i="18"/>
  <c r="F124" i="18"/>
  <c r="G124" i="18" l="1"/>
  <c r="L114" i="18"/>
  <c r="M114" i="18" s="1"/>
  <c r="B115" i="18"/>
  <c r="H115" i="18" s="1"/>
  <c r="I115" i="18" s="1"/>
  <c r="F125" i="18"/>
  <c r="L115" i="18" l="1"/>
  <c r="M115" i="18" s="1"/>
  <c r="B116" i="18"/>
  <c r="H116" i="18" s="1"/>
  <c r="I116" i="18" s="1"/>
  <c r="G125" i="18"/>
  <c r="F126" i="18"/>
  <c r="L116" i="18" l="1"/>
  <c r="M116" i="18" s="1"/>
  <c r="B117" i="18"/>
  <c r="H117" i="18" s="1"/>
  <c r="I117" i="18" s="1"/>
  <c r="G126" i="18"/>
  <c r="F127" i="18"/>
  <c r="G127" i="18" l="1"/>
  <c r="L117" i="18"/>
  <c r="M117" i="18" s="1"/>
  <c r="B118" i="18"/>
  <c r="H118" i="18" s="1"/>
  <c r="I118" i="18" s="1"/>
  <c r="F128" i="18"/>
  <c r="L118" i="18" l="1"/>
  <c r="M118" i="18" s="1"/>
  <c r="B119" i="18"/>
  <c r="H119" i="18" s="1"/>
  <c r="I119" i="18" s="1"/>
  <c r="G128" i="18"/>
  <c r="F129" i="18"/>
  <c r="L119" i="18" l="1"/>
  <c r="M119" i="18" s="1"/>
  <c r="B120" i="18"/>
  <c r="H120" i="18" s="1"/>
  <c r="I120" i="18" s="1"/>
  <c r="G129" i="18"/>
  <c r="F130" i="18"/>
  <c r="G130" i="18" l="1"/>
  <c r="L120" i="18"/>
  <c r="M120" i="18" s="1"/>
  <c r="B121" i="18"/>
  <c r="H121" i="18" s="1"/>
  <c r="I121" i="18" s="1"/>
  <c r="F131" i="18"/>
  <c r="L121" i="18" l="1"/>
  <c r="M121" i="18" s="1"/>
  <c r="B122" i="18"/>
  <c r="H122" i="18" s="1"/>
  <c r="I122" i="18" s="1"/>
  <c r="G131" i="18"/>
  <c r="F132" i="18"/>
  <c r="G132" i="18" l="1"/>
  <c r="L122" i="18"/>
  <c r="M122" i="18" s="1"/>
  <c r="B123" i="18"/>
  <c r="H123" i="18" s="1"/>
  <c r="I123" i="18" s="1"/>
  <c r="F133" i="18"/>
  <c r="L123" i="18" l="1"/>
  <c r="M123" i="18" s="1"/>
  <c r="B124" i="18"/>
  <c r="H124" i="18" s="1"/>
  <c r="I124" i="18" s="1"/>
  <c r="G133" i="18"/>
  <c r="F134" i="18"/>
  <c r="G134" i="18" l="1"/>
  <c r="L124" i="18"/>
  <c r="M124" i="18" s="1"/>
  <c r="B125" i="18"/>
  <c r="H125" i="18" s="1"/>
  <c r="I125" i="18" s="1"/>
  <c r="F135" i="18"/>
  <c r="L125" i="18" l="1"/>
  <c r="M125" i="18" s="1"/>
  <c r="B126" i="18"/>
  <c r="H126" i="18" s="1"/>
  <c r="I126" i="18" s="1"/>
  <c r="G135" i="18"/>
  <c r="F136" i="18"/>
  <c r="G136" i="18" l="1"/>
  <c r="L126" i="18"/>
  <c r="M126" i="18" s="1"/>
  <c r="B127" i="18"/>
  <c r="H127" i="18" s="1"/>
  <c r="I127" i="18" s="1"/>
  <c r="F137" i="18"/>
  <c r="L127" i="18" l="1"/>
  <c r="M127" i="18" s="1"/>
  <c r="B128" i="18"/>
  <c r="H128" i="18" s="1"/>
  <c r="I128" i="18" s="1"/>
  <c r="G137" i="18"/>
  <c r="F138" i="18"/>
  <c r="G138" i="18" l="1"/>
  <c r="L128" i="18"/>
  <c r="M128" i="18" s="1"/>
  <c r="B129" i="18"/>
  <c r="H129" i="18" s="1"/>
  <c r="I129" i="18" s="1"/>
  <c r="F139" i="18"/>
  <c r="G139" i="18" l="1"/>
  <c r="L129" i="18"/>
  <c r="M129" i="18" s="1"/>
  <c r="B130" i="18"/>
  <c r="H130" i="18" s="1"/>
  <c r="I130" i="18" s="1"/>
  <c r="F140" i="18"/>
  <c r="L130" i="18" l="1"/>
  <c r="M130" i="18" s="1"/>
  <c r="B131" i="18"/>
  <c r="H131" i="18" s="1"/>
  <c r="I131" i="18" s="1"/>
  <c r="G140" i="18"/>
  <c r="F141" i="18"/>
  <c r="L131" i="18" l="1"/>
  <c r="M131" i="18" s="1"/>
  <c r="B132" i="18"/>
  <c r="H132" i="18" s="1"/>
  <c r="I132" i="18" s="1"/>
  <c r="G141" i="18"/>
  <c r="F142" i="18"/>
  <c r="L132" i="18" l="1"/>
  <c r="M132" i="18" s="1"/>
  <c r="B133" i="18"/>
  <c r="H133" i="18" s="1"/>
  <c r="I133" i="18" s="1"/>
  <c r="G142" i="18"/>
  <c r="F143" i="18"/>
  <c r="G143" i="18" l="1"/>
  <c r="L133" i="18"/>
  <c r="M133" i="18" s="1"/>
  <c r="B134" i="18"/>
  <c r="H134" i="18" s="1"/>
  <c r="I134" i="18" s="1"/>
  <c r="F144" i="18"/>
  <c r="L134" i="18" l="1"/>
  <c r="M134" i="18" s="1"/>
  <c r="B135" i="18"/>
  <c r="H135" i="18" s="1"/>
  <c r="I135" i="18" s="1"/>
  <c r="G144" i="18"/>
  <c r="F145" i="18"/>
  <c r="G145" i="18" l="1"/>
  <c r="L135" i="18"/>
  <c r="M135" i="18" s="1"/>
  <c r="B136" i="18"/>
  <c r="H136" i="18" s="1"/>
  <c r="I136" i="18" s="1"/>
  <c r="F146" i="18"/>
  <c r="G146" i="18" l="1"/>
  <c r="L136" i="18"/>
  <c r="M136" i="18" s="1"/>
  <c r="B137" i="18"/>
  <c r="H137" i="18" s="1"/>
  <c r="I137" i="18" s="1"/>
  <c r="F147" i="18"/>
  <c r="G147" i="18" l="1"/>
  <c r="L137" i="18"/>
  <c r="M137" i="18" s="1"/>
  <c r="B138" i="18"/>
  <c r="H138" i="18" s="1"/>
  <c r="I138" i="18" s="1"/>
  <c r="F148" i="18"/>
  <c r="L138" i="18" l="1"/>
  <c r="M138" i="18" s="1"/>
  <c r="B139" i="18"/>
  <c r="H139" i="18" s="1"/>
  <c r="I139" i="18" s="1"/>
  <c r="G148" i="18"/>
  <c r="F149" i="18"/>
  <c r="G149" i="18" l="1"/>
  <c r="L139" i="18"/>
  <c r="M139" i="18" s="1"/>
  <c r="B140" i="18"/>
  <c r="H140" i="18" s="1"/>
  <c r="I140" i="18" s="1"/>
  <c r="F150" i="18"/>
  <c r="G150" i="18" l="1"/>
  <c r="B141" i="18"/>
  <c r="H141" i="18" s="1"/>
  <c r="I141" i="18" s="1"/>
  <c r="L140" i="18"/>
  <c r="M140" i="18" s="1"/>
  <c r="F151" i="18"/>
  <c r="G151" i="18" l="1"/>
  <c r="L141" i="18"/>
  <c r="M141" i="18" s="1"/>
  <c r="B142" i="18"/>
  <c r="H142" i="18" s="1"/>
  <c r="I142" i="18" s="1"/>
  <c r="F152" i="18"/>
  <c r="L142" i="18" l="1"/>
  <c r="M142" i="18" s="1"/>
  <c r="B143" i="18"/>
  <c r="H143" i="18" s="1"/>
  <c r="I143" i="18" s="1"/>
  <c r="G152" i="18"/>
  <c r="F153" i="18"/>
  <c r="G153" i="18" l="1"/>
  <c r="L143" i="18"/>
  <c r="M143" i="18" s="1"/>
  <c r="B144" i="18"/>
  <c r="H144" i="18" s="1"/>
  <c r="I144" i="18" s="1"/>
  <c r="F154" i="18"/>
  <c r="G154" i="18" l="1"/>
  <c r="L144" i="18"/>
  <c r="M144" i="18" s="1"/>
  <c r="B145" i="18"/>
  <c r="H145" i="18" s="1"/>
  <c r="I145" i="18" s="1"/>
  <c r="F155" i="18"/>
  <c r="L145" i="18" l="1"/>
  <c r="M145" i="18" s="1"/>
  <c r="B146" i="18"/>
  <c r="H146" i="18" s="1"/>
  <c r="I146" i="18" s="1"/>
  <c r="G155" i="18"/>
  <c r="F156" i="18"/>
  <c r="L146" i="18" l="1"/>
  <c r="M146" i="18" s="1"/>
  <c r="B147" i="18"/>
  <c r="H147" i="18" s="1"/>
  <c r="I147" i="18" s="1"/>
  <c r="G156" i="18"/>
  <c r="F157" i="18"/>
  <c r="G157" i="18" l="1"/>
  <c r="L147" i="18"/>
  <c r="M147" i="18" s="1"/>
  <c r="B148" i="18"/>
  <c r="H148" i="18" s="1"/>
  <c r="I148" i="18" s="1"/>
  <c r="F158" i="18"/>
  <c r="G158" i="18" l="1"/>
  <c r="L148" i="18"/>
  <c r="M148" i="18" s="1"/>
  <c r="B149" i="18"/>
  <c r="H149" i="18" s="1"/>
  <c r="I149" i="18" s="1"/>
  <c r="F159" i="18"/>
  <c r="G159" i="18" l="1"/>
  <c r="L149" i="18"/>
  <c r="M149" i="18" s="1"/>
  <c r="B150" i="18"/>
  <c r="H150" i="18" s="1"/>
  <c r="I150" i="18" s="1"/>
  <c r="F160" i="18"/>
  <c r="L150" i="18" l="1"/>
  <c r="M150" i="18" s="1"/>
  <c r="B151" i="18"/>
  <c r="H151" i="18" s="1"/>
  <c r="I151" i="18" s="1"/>
  <c r="G160" i="18"/>
  <c r="F161" i="18"/>
  <c r="G161" i="18" l="1"/>
  <c r="L151" i="18"/>
  <c r="M151" i="18" s="1"/>
  <c r="B152" i="18"/>
  <c r="H152" i="18" s="1"/>
  <c r="I152" i="18" s="1"/>
  <c r="F162" i="18"/>
  <c r="L152" i="18" l="1"/>
  <c r="M152" i="18" s="1"/>
  <c r="B153" i="18"/>
  <c r="H153" i="18" s="1"/>
  <c r="I153" i="18" s="1"/>
  <c r="G162" i="18"/>
  <c r="F163" i="18"/>
  <c r="G163" i="18" l="1"/>
  <c r="L153" i="18"/>
  <c r="M153" i="18" s="1"/>
  <c r="B154" i="18"/>
  <c r="H154" i="18" s="1"/>
  <c r="I154" i="18" s="1"/>
  <c r="F164" i="18"/>
  <c r="G164" i="18" l="1"/>
  <c r="L154" i="18"/>
  <c r="M154" i="18" s="1"/>
  <c r="B155" i="18"/>
  <c r="H155" i="18" s="1"/>
  <c r="I155" i="18" s="1"/>
  <c r="F165" i="18"/>
  <c r="L155" i="18" l="1"/>
  <c r="M155" i="18" s="1"/>
  <c r="B156" i="18"/>
  <c r="H156" i="18" s="1"/>
  <c r="I156" i="18" s="1"/>
  <c r="G165" i="18"/>
  <c r="F166" i="18"/>
  <c r="L156" i="18" l="1"/>
  <c r="M156" i="18" s="1"/>
  <c r="B157" i="18"/>
  <c r="H157" i="18" s="1"/>
  <c r="I157" i="18" s="1"/>
  <c r="G166" i="18"/>
  <c r="F167" i="18"/>
  <c r="G167" i="18" l="1"/>
  <c r="L157" i="18"/>
  <c r="M157" i="18" s="1"/>
  <c r="B158" i="18"/>
  <c r="H158" i="18" s="1"/>
  <c r="I158" i="18" s="1"/>
  <c r="F168" i="18"/>
  <c r="G168" i="18" l="1"/>
  <c r="L158" i="18"/>
  <c r="M158" i="18" s="1"/>
  <c r="B159" i="18"/>
  <c r="H159" i="18" s="1"/>
  <c r="I159" i="18" s="1"/>
  <c r="F169" i="18"/>
  <c r="G169" i="18" l="1"/>
  <c r="L159" i="18"/>
  <c r="M159" i="18" s="1"/>
  <c r="B160" i="18"/>
  <c r="H160" i="18" s="1"/>
  <c r="I160" i="18" s="1"/>
  <c r="F170" i="18"/>
  <c r="G170" i="18" l="1"/>
  <c r="L160" i="18"/>
  <c r="M160" i="18" s="1"/>
  <c r="B161" i="18"/>
  <c r="H161" i="18" s="1"/>
  <c r="I161" i="18" s="1"/>
  <c r="F171" i="18"/>
  <c r="G171" i="18" l="1"/>
  <c r="L161" i="18"/>
  <c r="M161" i="18" s="1"/>
  <c r="B162" i="18"/>
  <c r="H162" i="18" s="1"/>
  <c r="I162" i="18" s="1"/>
  <c r="F172" i="18"/>
  <c r="G172" i="18" l="1"/>
  <c r="L162" i="18"/>
  <c r="M162" i="18" s="1"/>
  <c r="B163" i="18"/>
  <c r="H163" i="18" s="1"/>
  <c r="I163" i="18" s="1"/>
  <c r="F173" i="18"/>
  <c r="G173" i="18" l="1"/>
  <c r="L163" i="18"/>
  <c r="M163" i="18" s="1"/>
  <c r="B164" i="18"/>
  <c r="H164" i="18" s="1"/>
  <c r="I164" i="18" s="1"/>
  <c r="F174" i="18"/>
  <c r="L164" i="18" l="1"/>
  <c r="M164" i="18" s="1"/>
  <c r="B165" i="18"/>
  <c r="H165" i="18" s="1"/>
  <c r="I165" i="18" s="1"/>
  <c r="G174" i="18"/>
  <c r="F175" i="18"/>
  <c r="G175" i="18" l="1"/>
  <c r="L165" i="18"/>
  <c r="M165" i="18" s="1"/>
  <c r="B166" i="18"/>
  <c r="H166" i="18" s="1"/>
  <c r="I166" i="18" s="1"/>
  <c r="F176" i="18"/>
  <c r="B167" i="18" l="1"/>
  <c r="H167" i="18" s="1"/>
  <c r="I167" i="18" s="1"/>
  <c r="L166" i="18"/>
  <c r="M166" i="18" s="1"/>
  <c r="G176" i="18"/>
  <c r="F177" i="18"/>
  <c r="G177" i="18" l="1"/>
  <c r="L167" i="18"/>
  <c r="M167" i="18" s="1"/>
  <c r="B168" i="18"/>
  <c r="H168" i="18" s="1"/>
  <c r="I168" i="18" s="1"/>
  <c r="F178" i="18"/>
  <c r="L168" i="18" l="1"/>
  <c r="M168" i="18" s="1"/>
  <c r="B169" i="18"/>
  <c r="H169" i="18" s="1"/>
  <c r="I169" i="18" s="1"/>
  <c r="G178" i="18"/>
  <c r="F179" i="18"/>
  <c r="G179" i="18" l="1"/>
  <c r="L169" i="18"/>
  <c r="M169" i="18" s="1"/>
  <c r="B170" i="18"/>
  <c r="H170" i="18" s="1"/>
  <c r="I170" i="18" s="1"/>
  <c r="F180" i="18"/>
  <c r="L170" i="18" l="1"/>
  <c r="M170" i="18" s="1"/>
  <c r="B171" i="18"/>
  <c r="H171" i="18" s="1"/>
  <c r="I171" i="18" s="1"/>
  <c r="G180" i="18"/>
  <c r="F181" i="18"/>
  <c r="G181" i="18" l="1"/>
  <c r="L171" i="18"/>
  <c r="M171" i="18" s="1"/>
  <c r="B172" i="18"/>
  <c r="H172" i="18" s="1"/>
  <c r="I172" i="18" s="1"/>
  <c r="F182" i="18"/>
  <c r="L172" i="18" l="1"/>
  <c r="M172" i="18" s="1"/>
  <c r="B173" i="18"/>
  <c r="H173" i="18" s="1"/>
  <c r="I173" i="18" s="1"/>
  <c r="G182" i="18"/>
  <c r="F183" i="18"/>
  <c r="L173" i="18" l="1"/>
  <c r="M173" i="18" s="1"/>
  <c r="B174" i="18"/>
  <c r="H174" i="18" s="1"/>
  <c r="I174" i="18" s="1"/>
  <c r="G183" i="18"/>
  <c r="F184" i="18"/>
  <c r="G184" i="18" l="1"/>
  <c r="L174" i="18"/>
  <c r="M174" i="18" s="1"/>
  <c r="B175" i="18"/>
  <c r="H175" i="18" s="1"/>
  <c r="I175" i="18" s="1"/>
  <c r="F185" i="18"/>
  <c r="L175" i="18" l="1"/>
  <c r="M175" i="18" s="1"/>
  <c r="B176" i="18"/>
  <c r="H176" i="18" s="1"/>
  <c r="I176" i="18" s="1"/>
  <c r="G185" i="18"/>
  <c r="F186" i="18"/>
  <c r="L176" i="18" l="1"/>
  <c r="M176" i="18" s="1"/>
  <c r="B177" i="18"/>
  <c r="H177" i="18" s="1"/>
  <c r="I177" i="18" s="1"/>
  <c r="G186" i="18"/>
  <c r="F187" i="18"/>
  <c r="G187" i="18" l="1"/>
  <c r="L177" i="18"/>
  <c r="M177" i="18" s="1"/>
  <c r="B178" i="18"/>
  <c r="H178" i="18" s="1"/>
  <c r="I178" i="18" s="1"/>
  <c r="F188" i="18"/>
  <c r="L178" i="18" l="1"/>
  <c r="M178" i="18" s="1"/>
  <c r="B179" i="18"/>
  <c r="H179" i="18" s="1"/>
  <c r="I179" i="18" s="1"/>
  <c r="G188" i="18"/>
  <c r="F189" i="18"/>
  <c r="G189" i="18" l="1"/>
  <c r="L179" i="18"/>
  <c r="M179" i="18" s="1"/>
  <c r="B180" i="18"/>
  <c r="H180" i="18" s="1"/>
  <c r="I180" i="18" s="1"/>
  <c r="F190" i="18"/>
  <c r="L180" i="18" l="1"/>
  <c r="M180" i="18" s="1"/>
  <c r="B181" i="18"/>
  <c r="H181" i="18" s="1"/>
  <c r="I181" i="18" s="1"/>
  <c r="G190" i="18"/>
  <c r="F191" i="18"/>
  <c r="G191" i="18" l="1"/>
  <c r="L181" i="18"/>
  <c r="M181" i="18" s="1"/>
  <c r="B182" i="18"/>
  <c r="H182" i="18" s="1"/>
  <c r="I182" i="18" s="1"/>
  <c r="F192" i="18"/>
  <c r="L182" i="18" l="1"/>
  <c r="M182" i="18" s="1"/>
  <c r="B183" i="18"/>
  <c r="H183" i="18" s="1"/>
  <c r="I183" i="18" s="1"/>
  <c r="G192" i="18"/>
  <c r="F193" i="18"/>
  <c r="G193" i="18" l="1"/>
  <c r="L183" i="18"/>
  <c r="M183" i="18" s="1"/>
  <c r="B184" i="18"/>
  <c r="H184" i="18" s="1"/>
  <c r="I184" i="18" s="1"/>
  <c r="F194" i="18"/>
  <c r="L184" i="18" l="1"/>
  <c r="M184" i="18" s="1"/>
  <c r="B185" i="18"/>
  <c r="H185" i="18" s="1"/>
  <c r="I185" i="18" s="1"/>
  <c r="G194" i="18"/>
  <c r="F195" i="18"/>
  <c r="L185" i="18" l="1"/>
  <c r="M185" i="18" s="1"/>
  <c r="B186" i="18"/>
  <c r="H186" i="18" s="1"/>
  <c r="I186" i="18" s="1"/>
  <c r="G195" i="18"/>
  <c r="F196" i="18"/>
  <c r="L186" i="18" l="1"/>
  <c r="M186" i="18" s="1"/>
  <c r="B187" i="18"/>
  <c r="H187" i="18" s="1"/>
  <c r="I187" i="18" s="1"/>
  <c r="G196" i="18"/>
  <c r="F197" i="18"/>
  <c r="G197" i="18" l="1"/>
  <c r="L187" i="18"/>
  <c r="M187" i="18" s="1"/>
  <c r="B188" i="18"/>
  <c r="H188" i="18" s="1"/>
  <c r="I188" i="18" s="1"/>
  <c r="F198" i="18"/>
  <c r="L188" i="18" l="1"/>
  <c r="M188" i="18" s="1"/>
  <c r="B189" i="18"/>
  <c r="H189" i="18" s="1"/>
  <c r="I189" i="18" s="1"/>
  <c r="G198" i="18"/>
  <c r="F199" i="18"/>
  <c r="G199" i="18" l="1"/>
  <c r="L189" i="18"/>
  <c r="M189" i="18" s="1"/>
  <c r="B190" i="18"/>
  <c r="H190" i="18" s="1"/>
  <c r="I190" i="18" s="1"/>
  <c r="F200" i="18"/>
  <c r="L190" i="18" l="1"/>
  <c r="M190" i="18" s="1"/>
  <c r="B191" i="18"/>
  <c r="H191" i="18" s="1"/>
  <c r="I191" i="18" s="1"/>
  <c r="G200" i="18"/>
  <c r="F201" i="18"/>
  <c r="G201" i="18" l="1"/>
  <c r="L191" i="18"/>
  <c r="M191" i="18" s="1"/>
  <c r="B192" i="18"/>
  <c r="H192" i="18" s="1"/>
  <c r="I192" i="18" s="1"/>
  <c r="F202" i="18"/>
  <c r="L192" i="18" l="1"/>
  <c r="M192" i="18" s="1"/>
  <c r="B193" i="18"/>
  <c r="H193" i="18" s="1"/>
  <c r="I193" i="18" s="1"/>
  <c r="G202" i="18"/>
  <c r="F203" i="18"/>
  <c r="G203" i="18" l="1"/>
  <c r="L193" i="18"/>
  <c r="M193" i="18" s="1"/>
  <c r="B194" i="18"/>
  <c r="H194" i="18" s="1"/>
  <c r="I194" i="18" s="1"/>
  <c r="F204" i="18"/>
  <c r="L194" i="18" l="1"/>
  <c r="M194" i="18" s="1"/>
  <c r="B195" i="18"/>
  <c r="H195" i="18" s="1"/>
  <c r="I195" i="18" s="1"/>
  <c r="G204" i="18"/>
  <c r="F205" i="18"/>
  <c r="G205" i="18" l="1"/>
  <c r="L195" i="18"/>
  <c r="M195" i="18" s="1"/>
  <c r="B196" i="18"/>
  <c r="H196" i="18" s="1"/>
  <c r="I196" i="18" s="1"/>
  <c r="F206" i="18"/>
  <c r="L196" i="18" l="1"/>
  <c r="M196" i="18" s="1"/>
  <c r="B197" i="18"/>
  <c r="H197" i="18" s="1"/>
  <c r="I197" i="18" s="1"/>
  <c r="G206" i="18"/>
  <c r="F207" i="18"/>
  <c r="G207" i="18" l="1"/>
  <c r="L197" i="18"/>
  <c r="M197" i="18" s="1"/>
  <c r="B198" i="18"/>
  <c r="H198" i="18" s="1"/>
  <c r="I198" i="18" s="1"/>
  <c r="F208" i="18"/>
  <c r="L198" i="18" l="1"/>
  <c r="M198" i="18" s="1"/>
  <c r="B199" i="18"/>
  <c r="H199" i="18" s="1"/>
  <c r="I199" i="18" s="1"/>
  <c r="G208" i="18"/>
  <c r="F209" i="18"/>
  <c r="G209" i="18" l="1"/>
  <c r="L199" i="18"/>
  <c r="M199" i="18" s="1"/>
  <c r="B200" i="18"/>
  <c r="H200" i="18" s="1"/>
  <c r="I200" i="18" s="1"/>
  <c r="F210" i="18"/>
  <c r="L200" i="18" l="1"/>
  <c r="M200" i="18" s="1"/>
  <c r="B201" i="18"/>
  <c r="H201" i="18" s="1"/>
  <c r="I201" i="18" s="1"/>
  <c r="G210" i="18"/>
  <c r="F211" i="18"/>
  <c r="G211" i="18" l="1"/>
  <c r="L201" i="18"/>
  <c r="M201" i="18" s="1"/>
  <c r="B202" i="18"/>
  <c r="H202" i="18" s="1"/>
  <c r="I202" i="18" s="1"/>
  <c r="F212" i="18"/>
  <c r="L202" i="18" l="1"/>
  <c r="M202" i="18" s="1"/>
  <c r="B203" i="18"/>
  <c r="H203" i="18" s="1"/>
  <c r="I203" i="18" s="1"/>
  <c r="G212" i="18"/>
  <c r="F213" i="18"/>
  <c r="L203" i="18" l="1"/>
  <c r="M203" i="18" s="1"/>
  <c r="B204" i="18"/>
  <c r="H204" i="18" s="1"/>
  <c r="I204" i="18" s="1"/>
  <c r="G213" i="18"/>
  <c r="F214" i="18"/>
  <c r="L204" i="18" l="1"/>
  <c r="M204" i="18" s="1"/>
  <c r="B205" i="18"/>
  <c r="H205" i="18" s="1"/>
  <c r="I205" i="18" s="1"/>
  <c r="G214" i="18"/>
  <c r="F215" i="18"/>
  <c r="G215" i="18" l="1"/>
  <c r="L205" i="18"/>
  <c r="M205" i="18" s="1"/>
  <c r="B206" i="18"/>
  <c r="H206" i="18" s="1"/>
  <c r="I206" i="18" s="1"/>
  <c r="F216" i="18"/>
  <c r="L206" i="18" l="1"/>
  <c r="M206" i="18" s="1"/>
  <c r="B207" i="18"/>
  <c r="H207" i="18" s="1"/>
  <c r="I207" i="18" s="1"/>
  <c r="G216" i="18"/>
  <c r="F217" i="18"/>
  <c r="G217" i="18" l="1"/>
  <c r="L207" i="18"/>
  <c r="M207" i="18" s="1"/>
  <c r="B208" i="18"/>
  <c r="H208" i="18" s="1"/>
  <c r="I208" i="18" s="1"/>
  <c r="F218" i="18"/>
  <c r="L208" i="18" l="1"/>
  <c r="M208" i="18" s="1"/>
  <c r="B209" i="18"/>
  <c r="H209" i="18" s="1"/>
  <c r="I209" i="18" s="1"/>
  <c r="G218" i="18"/>
  <c r="F219" i="18"/>
  <c r="G219" i="18" l="1"/>
  <c r="L209" i="18"/>
  <c r="M209" i="18" s="1"/>
  <c r="B210" i="18"/>
  <c r="H210" i="18" s="1"/>
  <c r="I210" i="18" s="1"/>
  <c r="F220" i="18"/>
  <c r="L210" i="18" l="1"/>
  <c r="M210" i="18" s="1"/>
  <c r="B211" i="18"/>
  <c r="H211" i="18" s="1"/>
  <c r="I211" i="18" s="1"/>
  <c r="G220" i="18"/>
  <c r="F221" i="18"/>
  <c r="L211" i="18" l="1"/>
  <c r="M211" i="18" s="1"/>
  <c r="B212" i="18"/>
  <c r="H212" i="18" s="1"/>
  <c r="I212" i="18" s="1"/>
  <c r="G221" i="18"/>
  <c r="F222" i="18"/>
  <c r="L212" i="18" l="1"/>
  <c r="M212" i="18" s="1"/>
  <c r="B213" i="18"/>
  <c r="H213" i="18" s="1"/>
  <c r="I213" i="18" s="1"/>
  <c r="G222" i="18"/>
  <c r="F223" i="18"/>
  <c r="L213" i="18" l="1"/>
  <c r="M213" i="18" s="1"/>
  <c r="B214" i="18"/>
  <c r="H214" i="18" s="1"/>
  <c r="I214" i="18" s="1"/>
  <c r="G223" i="18"/>
  <c r="F224" i="18"/>
  <c r="L214" i="18" l="1"/>
  <c r="M214" i="18" s="1"/>
  <c r="B215" i="18"/>
  <c r="H215" i="18" s="1"/>
  <c r="I215" i="18" s="1"/>
  <c r="G224" i="18"/>
  <c r="F225" i="18"/>
  <c r="L215" i="18" l="1"/>
  <c r="M215" i="18" s="1"/>
  <c r="B216" i="18"/>
  <c r="H216" i="18" s="1"/>
  <c r="I216" i="18" s="1"/>
  <c r="G225" i="18"/>
  <c r="F226" i="18"/>
  <c r="G226" i="18" l="1"/>
  <c r="L216" i="18"/>
  <c r="M216" i="18" s="1"/>
  <c r="B217" i="18"/>
  <c r="H217" i="18" s="1"/>
  <c r="I217" i="18" s="1"/>
  <c r="F227" i="18"/>
  <c r="G227" i="18" l="1"/>
  <c r="L217" i="18"/>
  <c r="M217" i="18" s="1"/>
  <c r="B218" i="18"/>
  <c r="H218" i="18" s="1"/>
  <c r="I218" i="18" s="1"/>
  <c r="F228" i="18"/>
  <c r="L218" i="18" l="1"/>
  <c r="M218" i="18" s="1"/>
  <c r="B219" i="18"/>
  <c r="H219" i="18" s="1"/>
  <c r="I219" i="18" s="1"/>
  <c r="G228" i="18"/>
  <c r="F229" i="18"/>
  <c r="L219" i="18" l="1"/>
  <c r="M219" i="18" s="1"/>
  <c r="B220" i="18"/>
  <c r="H220" i="18" s="1"/>
  <c r="I220" i="18" s="1"/>
  <c r="G229" i="18"/>
  <c r="F230" i="18"/>
  <c r="B221" i="18" l="1"/>
  <c r="H221" i="18" s="1"/>
  <c r="I221" i="18" s="1"/>
  <c r="L220" i="18"/>
  <c r="M220" i="18" s="1"/>
  <c r="G230" i="18"/>
  <c r="F231" i="18"/>
  <c r="G231" i="18" l="1"/>
  <c r="B222" i="18"/>
  <c r="H222" i="18" s="1"/>
  <c r="I222" i="18" s="1"/>
  <c r="L221" i="18"/>
  <c r="M221" i="18" s="1"/>
  <c r="F232" i="18"/>
  <c r="B223" i="18" l="1"/>
  <c r="H223" i="18" s="1"/>
  <c r="I223" i="18" s="1"/>
  <c r="L222" i="18"/>
  <c r="M222" i="18" s="1"/>
  <c r="G232" i="18"/>
  <c r="F233" i="18"/>
  <c r="G233" i="18" l="1"/>
  <c r="B224" i="18"/>
  <c r="H224" i="18" s="1"/>
  <c r="I224" i="18" s="1"/>
  <c r="L223" i="18"/>
  <c r="M223" i="18" s="1"/>
  <c r="F234" i="18"/>
  <c r="G234" i="18" l="1"/>
  <c r="B225" i="18"/>
  <c r="H225" i="18" s="1"/>
  <c r="I225" i="18" s="1"/>
  <c r="L224" i="18"/>
  <c r="M224" i="18" s="1"/>
  <c r="F235" i="18"/>
  <c r="G235" i="18" l="1"/>
  <c r="B226" i="18"/>
  <c r="H226" i="18" s="1"/>
  <c r="I226" i="18" s="1"/>
  <c r="L225" i="18"/>
  <c r="M225" i="18" s="1"/>
  <c r="F236" i="18"/>
  <c r="G236" i="18" l="1"/>
  <c r="B227" i="18"/>
  <c r="H227" i="18" s="1"/>
  <c r="I227" i="18" s="1"/>
  <c r="L226" i="18"/>
  <c r="M226" i="18" s="1"/>
  <c r="F237" i="18"/>
  <c r="G237" i="18" l="1"/>
  <c r="B228" i="18"/>
  <c r="H228" i="18" s="1"/>
  <c r="I228" i="18" s="1"/>
  <c r="L227" i="18"/>
  <c r="M227" i="18" s="1"/>
  <c r="F238" i="18"/>
  <c r="G238" i="18" l="1"/>
  <c r="B229" i="18"/>
  <c r="H229" i="18" s="1"/>
  <c r="I229" i="18" s="1"/>
  <c r="L228" i="18"/>
  <c r="M228" i="18" s="1"/>
  <c r="F239" i="18"/>
  <c r="G239" i="18" l="1"/>
  <c r="B230" i="18"/>
  <c r="H230" i="18" s="1"/>
  <c r="I230" i="18" s="1"/>
  <c r="L229" i="18"/>
  <c r="M229" i="18" s="1"/>
  <c r="F240" i="18"/>
  <c r="G240" i="18" l="1"/>
  <c r="B231" i="18"/>
  <c r="H231" i="18" s="1"/>
  <c r="I231" i="18" s="1"/>
  <c r="L230" i="18"/>
  <c r="M230" i="18" s="1"/>
  <c r="F241" i="18"/>
  <c r="G241" i="18" l="1"/>
  <c r="B232" i="18"/>
  <c r="H232" i="18" s="1"/>
  <c r="I232" i="18" s="1"/>
  <c r="L231" i="18"/>
  <c r="M231" i="18" s="1"/>
  <c r="F242" i="18"/>
  <c r="B233" i="18" l="1"/>
  <c r="H233" i="18" s="1"/>
  <c r="I233" i="18" s="1"/>
  <c r="L232" i="18"/>
  <c r="M232" i="18" s="1"/>
  <c r="G242" i="18"/>
  <c r="F243" i="18"/>
  <c r="G243" i="18" l="1"/>
  <c r="B234" i="18"/>
  <c r="H234" i="18" s="1"/>
  <c r="I234" i="18" s="1"/>
  <c r="L233" i="18"/>
  <c r="M233" i="18" s="1"/>
  <c r="F244" i="18"/>
  <c r="G244" i="18" l="1"/>
  <c r="B235" i="18"/>
  <c r="H235" i="18" s="1"/>
  <c r="I235" i="18" s="1"/>
  <c r="L234" i="18"/>
  <c r="M234" i="18" s="1"/>
  <c r="F245" i="18"/>
  <c r="G245" i="18" l="1"/>
  <c r="B236" i="18"/>
  <c r="H236" i="18" s="1"/>
  <c r="I236" i="18" s="1"/>
  <c r="L235" i="18"/>
  <c r="M235" i="18" s="1"/>
  <c r="F246" i="18"/>
  <c r="G246" i="18" l="1"/>
  <c r="B237" i="18"/>
  <c r="H237" i="18" s="1"/>
  <c r="I237" i="18" s="1"/>
  <c r="L236" i="18"/>
  <c r="M236" i="18" s="1"/>
  <c r="F247" i="18"/>
  <c r="B238" i="18" l="1"/>
  <c r="H238" i="18" s="1"/>
  <c r="I238" i="18" s="1"/>
  <c r="L237" i="18"/>
  <c r="M237" i="18" s="1"/>
  <c r="G247" i="18"/>
  <c r="F248" i="18"/>
  <c r="G248" i="18" l="1"/>
  <c r="B239" i="18"/>
  <c r="H239" i="18" s="1"/>
  <c r="I239" i="18" s="1"/>
  <c r="L238" i="18"/>
  <c r="M238" i="18" s="1"/>
  <c r="F249" i="18"/>
  <c r="G249" i="18" l="1"/>
  <c r="B240" i="18"/>
  <c r="H240" i="18" s="1"/>
  <c r="I240" i="18" s="1"/>
  <c r="L239" i="18"/>
  <c r="M239" i="18" s="1"/>
  <c r="F250" i="18"/>
  <c r="G250" i="18" l="1"/>
  <c r="B241" i="18"/>
  <c r="H241" i="18" s="1"/>
  <c r="I241" i="18" s="1"/>
  <c r="L240" i="18"/>
  <c r="M240" i="18" s="1"/>
  <c r="F251" i="18"/>
  <c r="G251" i="18" l="1"/>
  <c r="B242" i="18"/>
  <c r="H242" i="18" s="1"/>
  <c r="I242" i="18" s="1"/>
  <c r="L241" i="18"/>
  <c r="M241" i="18" s="1"/>
  <c r="F252" i="18"/>
  <c r="G252" i="18" l="1"/>
  <c r="B243" i="18"/>
  <c r="H243" i="18" s="1"/>
  <c r="I243" i="18" s="1"/>
  <c r="L242" i="18"/>
  <c r="M242" i="18" s="1"/>
  <c r="F253" i="18"/>
  <c r="G253" i="18" l="1"/>
  <c r="B244" i="18"/>
  <c r="H244" i="18" s="1"/>
  <c r="I244" i="18" s="1"/>
  <c r="L243" i="18"/>
  <c r="M243" i="18" s="1"/>
  <c r="F254" i="18"/>
  <c r="G254" i="18" l="1"/>
  <c r="B245" i="18"/>
  <c r="H245" i="18" s="1"/>
  <c r="I245" i="18" s="1"/>
  <c r="L244" i="18"/>
  <c r="M244" i="18" s="1"/>
  <c r="F255" i="18"/>
  <c r="G255" i="18" l="1"/>
  <c r="B246" i="18"/>
  <c r="H246" i="18" s="1"/>
  <c r="I246" i="18" s="1"/>
  <c r="L245" i="18"/>
  <c r="M245" i="18" s="1"/>
  <c r="F256" i="18"/>
  <c r="G256" i="18" l="1"/>
  <c r="B247" i="18"/>
  <c r="H247" i="18" s="1"/>
  <c r="I247" i="18" s="1"/>
  <c r="L246" i="18"/>
  <c r="M246" i="18" s="1"/>
  <c r="F257" i="18"/>
  <c r="G257" i="18" l="1"/>
  <c r="B248" i="18"/>
  <c r="H248" i="18" s="1"/>
  <c r="I248" i="18" s="1"/>
  <c r="L247" i="18"/>
  <c r="M247" i="18" s="1"/>
  <c r="F258" i="18"/>
  <c r="G258" i="18" l="1"/>
  <c r="B249" i="18"/>
  <c r="H249" i="18" s="1"/>
  <c r="I249" i="18" s="1"/>
  <c r="L248" i="18"/>
  <c r="M248" i="18" s="1"/>
  <c r="F259" i="18"/>
  <c r="G259" i="18" l="1"/>
  <c r="B250" i="18"/>
  <c r="H250" i="18" s="1"/>
  <c r="I250" i="18" s="1"/>
  <c r="L249" i="18"/>
  <c r="M249" i="18" s="1"/>
  <c r="F260" i="18"/>
  <c r="G260" i="18" l="1"/>
  <c r="B251" i="18"/>
  <c r="H251" i="18" s="1"/>
  <c r="I251" i="18" s="1"/>
  <c r="L250" i="18"/>
  <c r="M250" i="18" s="1"/>
  <c r="F261" i="18"/>
  <c r="G261" i="18" l="1"/>
  <c r="B252" i="18"/>
  <c r="H252" i="18" s="1"/>
  <c r="I252" i="18" s="1"/>
  <c r="L251" i="18"/>
  <c r="M251" i="18" s="1"/>
  <c r="F262" i="18"/>
  <c r="G262" i="18" l="1"/>
  <c r="B253" i="18"/>
  <c r="H253" i="18" s="1"/>
  <c r="I253" i="18" s="1"/>
  <c r="L252" i="18"/>
  <c r="M252" i="18" s="1"/>
  <c r="F263" i="18"/>
  <c r="G263" i="18" l="1"/>
  <c r="B254" i="18"/>
  <c r="H254" i="18" s="1"/>
  <c r="I254" i="18" s="1"/>
  <c r="L253" i="18"/>
  <c r="M253" i="18" s="1"/>
  <c r="F264" i="18"/>
  <c r="G264" i="18" l="1"/>
  <c r="B255" i="18"/>
  <c r="H255" i="18" s="1"/>
  <c r="I255" i="18" s="1"/>
  <c r="L254" i="18"/>
  <c r="M254" i="18" s="1"/>
  <c r="F265" i="18"/>
  <c r="G265" i="18" l="1"/>
  <c r="B256" i="18"/>
  <c r="H256" i="18" s="1"/>
  <c r="I256" i="18" s="1"/>
  <c r="L255" i="18"/>
  <c r="M255" i="18" s="1"/>
  <c r="F266" i="18"/>
  <c r="G266" i="18" l="1"/>
  <c r="B257" i="18"/>
  <c r="H257" i="18" s="1"/>
  <c r="I257" i="18" s="1"/>
  <c r="L256" i="18"/>
  <c r="M256" i="18" s="1"/>
  <c r="F267" i="18"/>
  <c r="G267" i="18" l="1"/>
  <c r="B258" i="18"/>
  <c r="H258" i="18" s="1"/>
  <c r="I258" i="18" s="1"/>
  <c r="L257" i="18"/>
  <c r="M257" i="18" s="1"/>
  <c r="F268" i="18"/>
  <c r="G268" i="18" l="1"/>
  <c r="B259" i="18"/>
  <c r="H259" i="18" s="1"/>
  <c r="I259" i="18" s="1"/>
  <c r="L258" i="18"/>
  <c r="M258" i="18" s="1"/>
  <c r="F269" i="18"/>
  <c r="B260" i="18" l="1"/>
  <c r="H260" i="18" s="1"/>
  <c r="I260" i="18" s="1"/>
  <c r="L259" i="18"/>
  <c r="M259" i="18" s="1"/>
  <c r="G269" i="18"/>
  <c r="F270" i="18"/>
  <c r="G270" i="18" l="1"/>
  <c r="B261" i="18"/>
  <c r="H261" i="18" s="1"/>
  <c r="I261" i="18" s="1"/>
  <c r="L260" i="18"/>
  <c r="M260" i="18" s="1"/>
  <c r="F271" i="18"/>
  <c r="G271" i="18" l="1"/>
  <c r="B262" i="18"/>
  <c r="H262" i="18" s="1"/>
  <c r="I262" i="18" s="1"/>
  <c r="L261" i="18"/>
  <c r="M261" i="18" s="1"/>
  <c r="F272" i="18"/>
  <c r="G272" i="18" l="1"/>
  <c r="B263" i="18"/>
  <c r="H263" i="18" s="1"/>
  <c r="I263" i="18" s="1"/>
  <c r="L262" i="18"/>
  <c r="M262" i="18" s="1"/>
  <c r="F273" i="18"/>
  <c r="G273" i="18" l="1"/>
  <c r="B264" i="18"/>
  <c r="H264" i="18" s="1"/>
  <c r="I264" i="18" s="1"/>
  <c r="L263" i="18"/>
  <c r="M263" i="18" s="1"/>
  <c r="F274" i="18"/>
  <c r="G274" i="18" l="1"/>
  <c r="B265" i="18"/>
  <c r="H265" i="18" s="1"/>
  <c r="I265" i="18" s="1"/>
  <c r="L264" i="18"/>
  <c r="M264" i="18" s="1"/>
  <c r="F275" i="18"/>
  <c r="G275" i="18" l="1"/>
  <c r="B266" i="18"/>
  <c r="H266" i="18" s="1"/>
  <c r="I266" i="18" s="1"/>
  <c r="L265" i="18"/>
  <c r="M265" i="18" s="1"/>
  <c r="F276" i="18"/>
  <c r="G276" i="18" l="1"/>
  <c r="B267" i="18"/>
  <c r="H267" i="18" s="1"/>
  <c r="I267" i="18" s="1"/>
  <c r="L266" i="18"/>
  <c r="M266" i="18" s="1"/>
  <c r="F277" i="18"/>
  <c r="G277" i="18" l="1"/>
  <c r="B268" i="18"/>
  <c r="H268" i="18" s="1"/>
  <c r="I268" i="18" s="1"/>
  <c r="L267" i="18"/>
  <c r="M267" i="18" s="1"/>
  <c r="F278" i="18"/>
  <c r="G278" i="18" l="1"/>
  <c r="B269" i="18"/>
  <c r="H269" i="18" s="1"/>
  <c r="I269" i="18" s="1"/>
  <c r="L268" i="18"/>
  <c r="M268" i="18" s="1"/>
  <c r="F279" i="18"/>
  <c r="G279" i="18" l="1"/>
  <c r="B270" i="18"/>
  <c r="H270" i="18" s="1"/>
  <c r="I270" i="18" s="1"/>
  <c r="L269" i="18"/>
  <c r="M269" i="18" s="1"/>
  <c r="F280" i="18"/>
  <c r="G280" i="18" l="1"/>
  <c r="B271" i="18"/>
  <c r="H271" i="18" s="1"/>
  <c r="I271" i="18" s="1"/>
  <c r="L270" i="18"/>
  <c r="M270" i="18" s="1"/>
  <c r="F281" i="18"/>
  <c r="G281" i="18" l="1"/>
  <c r="B272" i="18"/>
  <c r="H272" i="18" s="1"/>
  <c r="I272" i="18" s="1"/>
  <c r="L271" i="18"/>
  <c r="M271" i="18" s="1"/>
  <c r="F282" i="18"/>
  <c r="G282" i="18" l="1"/>
  <c r="B273" i="18"/>
  <c r="H273" i="18" s="1"/>
  <c r="I273" i="18" s="1"/>
  <c r="L272" i="18"/>
  <c r="M272" i="18" s="1"/>
  <c r="F283" i="18"/>
  <c r="G283" i="18" l="1"/>
  <c r="B274" i="18"/>
  <c r="H274" i="18" s="1"/>
  <c r="I274" i="18" s="1"/>
  <c r="L273" i="18"/>
  <c r="M273" i="18" s="1"/>
  <c r="F284" i="18"/>
  <c r="G284" i="18" l="1"/>
  <c r="B275" i="18"/>
  <c r="H275" i="18" s="1"/>
  <c r="I275" i="18" s="1"/>
  <c r="L274" i="18"/>
  <c r="M274" i="18" s="1"/>
  <c r="F285" i="18"/>
  <c r="B276" i="18" l="1"/>
  <c r="H276" i="18" s="1"/>
  <c r="I276" i="18" s="1"/>
  <c r="L275" i="18"/>
  <c r="M275" i="18" s="1"/>
  <c r="G285" i="18"/>
  <c r="F286" i="18"/>
  <c r="G286" i="18" l="1"/>
  <c r="B277" i="18"/>
  <c r="H277" i="18" s="1"/>
  <c r="I277" i="18" s="1"/>
  <c r="L276" i="18"/>
  <c r="M276" i="18" s="1"/>
  <c r="F287" i="18"/>
  <c r="G287" i="18" l="1"/>
  <c r="B278" i="18"/>
  <c r="H278" i="18" s="1"/>
  <c r="I278" i="18" s="1"/>
  <c r="L277" i="18"/>
  <c r="M277" i="18" s="1"/>
  <c r="F288" i="18"/>
  <c r="G288" i="18" l="1"/>
  <c r="B279" i="18"/>
  <c r="H279" i="18" s="1"/>
  <c r="I279" i="18" s="1"/>
  <c r="L278" i="18"/>
  <c r="M278" i="18" s="1"/>
  <c r="F289" i="18"/>
  <c r="G289" i="18" l="1"/>
  <c r="B280" i="18"/>
  <c r="H280" i="18" s="1"/>
  <c r="I280" i="18" s="1"/>
  <c r="L279" i="18"/>
  <c r="M279" i="18" s="1"/>
  <c r="F290" i="18"/>
  <c r="G290" i="18" l="1"/>
  <c r="B281" i="18"/>
  <c r="H281" i="18" s="1"/>
  <c r="I281" i="18" s="1"/>
  <c r="L280" i="18"/>
  <c r="M280" i="18" s="1"/>
  <c r="F291" i="18"/>
  <c r="G291" i="18" l="1"/>
  <c r="B282" i="18"/>
  <c r="H282" i="18" s="1"/>
  <c r="I282" i="18" s="1"/>
  <c r="L281" i="18"/>
  <c r="M281" i="18" s="1"/>
  <c r="F292" i="18"/>
  <c r="G292" i="18" l="1"/>
  <c r="B283" i="18"/>
  <c r="H283" i="18" s="1"/>
  <c r="I283" i="18" s="1"/>
  <c r="L282" i="18"/>
  <c r="M282" i="18" s="1"/>
  <c r="F293" i="18"/>
  <c r="G293" i="18" l="1"/>
  <c r="B284" i="18"/>
  <c r="H284" i="18" s="1"/>
  <c r="I284" i="18" s="1"/>
  <c r="L283" i="18"/>
  <c r="M283" i="18" s="1"/>
  <c r="F294" i="18"/>
  <c r="G294" i="18" l="1"/>
  <c r="B285" i="18"/>
  <c r="H285" i="18" s="1"/>
  <c r="I285" i="18" s="1"/>
  <c r="L284" i="18"/>
  <c r="M284" i="18" s="1"/>
  <c r="F295" i="18"/>
  <c r="G295" i="18" l="1"/>
  <c r="B286" i="18"/>
  <c r="H286" i="18" s="1"/>
  <c r="I286" i="18" s="1"/>
  <c r="L285" i="18"/>
  <c r="M285" i="18" s="1"/>
  <c r="F296" i="18"/>
  <c r="G296" i="18" l="1"/>
  <c r="B287" i="18"/>
  <c r="H287" i="18" s="1"/>
  <c r="I287" i="18" s="1"/>
  <c r="L286" i="18"/>
  <c r="M286" i="18" s="1"/>
  <c r="F297" i="18"/>
  <c r="G297" i="18" l="1"/>
  <c r="B288" i="18"/>
  <c r="H288" i="18" s="1"/>
  <c r="I288" i="18" s="1"/>
  <c r="L287" i="18"/>
  <c r="M287" i="18" s="1"/>
  <c r="F298" i="18"/>
  <c r="G298" i="18" l="1"/>
  <c r="B289" i="18"/>
  <c r="H289" i="18" s="1"/>
  <c r="I289" i="18" s="1"/>
  <c r="L288" i="18"/>
  <c r="M288" i="18" s="1"/>
  <c r="F299" i="18"/>
  <c r="G299" i="18" l="1"/>
  <c r="B290" i="18"/>
  <c r="H290" i="18" s="1"/>
  <c r="I290" i="18" s="1"/>
  <c r="L289" i="18"/>
  <c r="M289" i="18" s="1"/>
  <c r="F300" i="18"/>
  <c r="G300" i="18" l="1"/>
  <c r="B291" i="18"/>
  <c r="H291" i="18" s="1"/>
  <c r="I291" i="18" s="1"/>
  <c r="L290" i="18"/>
  <c r="M290" i="18" s="1"/>
  <c r="F301" i="18"/>
  <c r="G301" i="18" l="1"/>
  <c r="B292" i="18"/>
  <c r="H292" i="18" s="1"/>
  <c r="I292" i="18" s="1"/>
  <c r="L291" i="18"/>
  <c r="M291" i="18" s="1"/>
  <c r="F302" i="18"/>
  <c r="G302" i="18" l="1"/>
  <c r="B293" i="18"/>
  <c r="H293" i="18" s="1"/>
  <c r="I293" i="18" s="1"/>
  <c r="L292" i="18"/>
  <c r="M292" i="18" s="1"/>
  <c r="F303" i="18"/>
  <c r="G303" i="18" l="1"/>
  <c r="B294" i="18"/>
  <c r="H294" i="18" s="1"/>
  <c r="I294" i="18" s="1"/>
  <c r="L293" i="18"/>
  <c r="M293" i="18" s="1"/>
  <c r="F304" i="18"/>
  <c r="G304" i="18" l="1"/>
  <c r="B295" i="18"/>
  <c r="H295" i="18" s="1"/>
  <c r="I295" i="18" s="1"/>
  <c r="L294" i="18"/>
  <c r="M294" i="18" s="1"/>
  <c r="F305" i="18"/>
  <c r="G305" i="18" l="1"/>
  <c r="B296" i="18"/>
  <c r="H296" i="18" s="1"/>
  <c r="I296" i="18" s="1"/>
  <c r="L295" i="18"/>
  <c r="M295" i="18" s="1"/>
  <c r="F306" i="18"/>
  <c r="G306" i="18" l="1"/>
  <c r="B297" i="18"/>
  <c r="H297" i="18" s="1"/>
  <c r="I297" i="18" s="1"/>
  <c r="L296" i="18"/>
  <c r="M296" i="18" s="1"/>
  <c r="F307" i="18"/>
  <c r="G307" i="18" l="1"/>
  <c r="B298" i="18"/>
  <c r="H298" i="18" s="1"/>
  <c r="I298" i="18" s="1"/>
  <c r="L297" i="18"/>
  <c r="M297" i="18" s="1"/>
  <c r="F308" i="18"/>
  <c r="G308" i="18" l="1"/>
  <c r="B299" i="18"/>
  <c r="H299" i="18" s="1"/>
  <c r="I299" i="18" s="1"/>
  <c r="L298" i="18"/>
  <c r="M298" i="18" s="1"/>
  <c r="F309" i="18"/>
  <c r="B300" i="18" l="1"/>
  <c r="H300" i="18" s="1"/>
  <c r="I300" i="18" s="1"/>
  <c r="L299" i="18"/>
  <c r="M299" i="18" s="1"/>
  <c r="G309" i="18"/>
  <c r="F310" i="18"/>
  <c r="G310" i="18" l="1"/>
  <c r="B301" i="18"/>
  <c r="H301" i="18" s="1"/>
  <c r="I301" i="18" s="1"/>
  <c r="L300" i="18"/>
  <c r="M300" i="18" s="1"/>
  <c r="F311" i="18"/>
  <c r="G311" i="18" l="1"/>
  <c r="B302" i="18"/>
  <c r="H302" i="18" s="1"/>
  <c r="I302" i="18" s="1"/>
  <c r="L301" i="18"/>
  <c r="M301" i="18" s="1"/>
  <c r="F312" i="18"/>
  <c r="G312" i="18" l="1"/>
  <c r="B303" i="18"/>
  <c r="H303" i="18" s="1"/>
  <c r="I303" i="18" s="1"/>
  <c r="L302" i="18"/>
  <c r="M302" i="18" s="1"/>
  <c r="F313" i="18"/>
  <c r="G313" i="18" l="1"/>
  <c r="B304" i="18"/>
  <c r="H304" i="18" s="1"/>
  <c r="I304" i="18" s="1"/>
  <c r="L303" i="18"/>
  <c r="M303" i="18" s="1"/>
  <c r="F314" i="18"/>
  <c r="G314" i="18" l="1"/>
  <c r="B305" i="18"/>
  <c r="H305" i="18" s="1"/>
  <c r="I305" i="18" s="1"/>
  <c r="L304" i="18"/>
  <c r="M304" i="18" s="1"/>
  <c r="F315" i="18"/>
  <c r="G315" i="18" l="1"/>
  <c r="B306" i="18"/>
  <c r="H306" i="18" s="1"/>
  <c r="I306" i="18" s="1"/>
  <c r="L305" i="18"/>
  <c r="M305" i="18" s="1"/>
  <c r="F316" i="18"/>
  <c r="G316" i="18" l="1"/>
  <c r="B307" i="18"/>
  <c r="H307" i="18" s="1"/>
  <c r="I307" i="18" s="1"/>
  <c r="L306" i="18"/>
  <c r="M306" i="18" s="1"/>
  <c r="F317" i="18"/>
  <c r="G317" i="18" l="1"/>
  <c r="B308" i="18"/>
  <c r="H308" i="18" s="1"/>
  <c r="I308" i="18" s="1"/>
  <c r="L307" i="18"/>
  <c r="M307" i="18" s="1"/>
  <c r="F318" i="18"/>
  <c r="G318" i="18" l="1"/>
  <c r="B309" i="18"/>
  <c r="H309" i="18" s="1"/>
  <c r="I309" i="18" s="1"/>
  <c r="L308" i="18"/>
  <c r="M308" i="18" s="1"/>
  <c r="F319" i="18"/>
  <c r="B310" i="18" l="1"/>
  <c r="H310" i="18" s="1"/>
  <c r="I310" i="18" s="1"/>
  <c r="L309" i="18"/>
  <c r="M309" i="18" s="1"/>
  <c r="G319" i="18"/>
  <c r="F320" i="18"/>
  <c r="G320" i="18" l="1"/>
  <c r="B311" i="18"/>
  <c r="H311" i="18" s="1"/>
  <c r="I311" i="18" s="1"/>
  <c r="L310" i="18"/>
  <c r="M310" i="18" s="1"/>
  <c r="F321" i="18"/>
  <c r="G321" i="18" l="1"/>
  <c r="B312" i="18"/>
  <c r="H312" i="18" s="1"/>
  <c r="I312" i="18" s="1"/>
  <c r="L311" i="18"/>
  <c r="M311" i="18" s="1"/>
  <c r="F322" i="18"/>
  <c r="G322" i="18" l="1"/>
  <c r="B313" i="18"/>
  <c r="H313" i="18" s="1"/>
  <c r="I313" i="18" s="1"/>
  <c r="L312" i="18"/>
  <c r="M312" i="18" s="1"/>
  <c r="F323" i="18"/>
  <c r="G323" i="18" l="1"/>
  <c r="B314" i="18"/>
  <c r="H314" i="18" s="1"/>
  <c r="I314" i="18" s="1"/>
  <c r="L313" i="18"/>
  <c r="M313" i="18" s="1"/>
  <c r="F324" i="18"/>
  <c r="G324" i="18" l="1"/>
  <c r="B315" i="18"/>
  <c r="H315" i="18" s="1"/>
  <c r="I315" i="18" s="1"/>
  <c r="L314" i="18"/>
  <c r="M314" i="18" s="1"/>
  <c r="F325" i="18"/>
  <c r="G325" i="18" l="1"/>
  <c r="B316" i="18"/>
  <c r="H316" i="18" s="1"/>
  <c r="I316" i="18" s="1"/>
  <c r="L315" i="18"/>
  <c r="M315" i="18" s="1"/>
  <c r="F326" i="18"/>
  <c r="G326" i="18" l="1"/>
  <c r="B317" i="18"/>
  <c r="H317" i="18" s="1"/>
  <c r="I317" i="18" s="1"/>
  <c r="L316" i="18"/>
  <c r="M316" i="18" s="1"/>
  <c r="F327" i="18"/>
  <c r="G327" i="18" l="1"/>
  <c r="B318" i="18"/>
  <c r="H318" i="18" s="1"/>
  <c r="I318" i="18" s="1"/>
  <c r="L317" i="18"/>
  <c r="M317" i="18" s="1"/>
  <c r="F328" i="18"/>
  <c r="G328" i="18" l="1"/>
  <c r="B319" i="18"/>
  <c r="H319" i="18" s="1"/>
  <c r="I319" i="18" s="1"/>
  <c r="L318" i="18"/>
  <c r="M318" i="18" s="1"/>
  <c r="F329" i="18"/>
  <c r="G329" i="18" l="1"/>
  <c r="B320" i="18"/>
  <c r="H320" i="18" s="1"/>
  <c r="I320" i="18" s="1"/>
  <c r="L319" i="18"/>
  <c r="M319" i="18" s="1"/>
  <c r="F330" i="18"/>
  <c r="G330" i="18" l="1"/>
  <c r="B321" i="18"/>
  <c r="H321" i="18" s="1"/>
  <c r="I321" i="18" s="1"/>
  <c r="L320" i="18"/>
  <c r="M320" i="18" s="1"/>
  <c r="F331" i="18"/>
  <c r="G331" i="18" l="1"/>
  <c r="B322" i="18"/>
  <c r="H322" i="18" s="1"/>
  <c r="I322" i="18" s="1"/>
  <c r="L321" i="18"/>
  <c r="M321" i="18" s="1"/>
  <c r="F332" i="18"/>
  <c r="G332" i="18" l="1"/>
  <c r="B323" i="18"/>
  <c r="H323" i="18" s="1"/>
  <c r="I323" i="18" s="1"/>
  <c r="L322" i="18"/>
  <c r="M322" i="18" s="1"/>
  <c r="F333" i="18"/>
  <c r="G333" i="18" l="1"/>
  <c r="B324" i="18"/>
  <c r="H324" i="18" s="1"/>
  <c r="I324" i="18" s="1"/>
  <c r="L323" i="18"/>
  <c r="M323" i="18" s="1"/>
  <c r="F334" i="18"/>
  <c r="G334" i="18" l="1"/>
  <c r="B325" i="18"/>
  <c r="H325" i="18" s="1"/>
  <c r="I325" i="18" s="1"/>
  <c r="L324" i="18"/>
  <c r="M324" i="18" s="1"/>
  <c r="F335" i="18"/>
  <c r="G335" i="18" l="1"/>
  <c r="B326" i="18"/>
  <c r="H326" i="18" s="1"/>
  <c r="I326" i="18" s="1"/>
  <c r="L325" i="18"/>
  <c r="M325" i="18" s="1"/>
  <c r="F336" i="18"/>
  <c r="G336" i="18" l="1"/>
  <c r="B327" i="18"/>
  <c r="H327" i="18" s="1"/>
  <c r="I327" i="18" s="1"/>
  <c r="L326" i="18"/>
  <c r="M326" i="18" s="1"/>
  <c r="F337" i="18"/>
  <c r="G337" i="18" l="1"/>
  <c r="B328" i="18"/>
  <c r="H328" i="18" s="1"/>
  <c r="I328" i="18" s="1"/>
  <c r="L327" i="18"/>
  <c r="M327" i="18" s="1"/>
  <c r="F338" i="18"/>
  <c r="G338" i="18" l="1"/>
  <c r="B329" i="18"/>
  <c r="H329" i="18" s="1"/>
  <c r="I329" i="18" s="1"/>
  <c r="L328" i="18"/>
  <c r="M328" i="18" s="1"/>
  <c r="F339" i="18"/>
  <c r="G339" i="18" l="1"/>
  <c r="B330" i="18"/>
  <c r="H330" i="18" s="1"/>
  <c r="I330" i="18" s="1"/>
  <c r="L329" i="18"/>
  <c r="M329" i="18" s="1"/>
  <c r="F340" i="18"/>
  <c r="G340" i="18" l="1"/>
  <c r="B331" i="18"/>
  <c r="H331" i="18" s="1"/>
  <c r="I331" i="18" s="1"/>
  <c r="L330" i="18"/>
  <c r="M330" i="18" s="1"/>
  <c r="F341" i="18"/>
  <c r="G341" i="18" l="1"/>
  <c r="B332" i="18"/>
  <c r="H332" i="18" s="1"/>
  <c r="I332" i="18" s="1"/>
  <c r="L331" i="18"/>
  <c r="M331" i="18" s="1"/>
  <c r="F342" i="18"/>
  <c r="G342" i="18" l="1"/>
  <c r="B333" i="18"/>
  <c r="H333" i="18" s="1"/>
  <c r="I333" i="18" s="1"/>
  <c r="L332" i="18"/>
  <c r="M332" i="18" s="1"/>
  <c r="F343" i="18"/>
  <c r="G343" i="18" l="1"/>
  <c r="B334" i="18"/>
  <c r="H334" i="18" s="1"/>
  <c r="I334" i="18" s="1"/>
  <c r="L333" i="18"/>
  <c r="M333" i="18" s="1"/>
  <c r="F344" i="18"/>
  <c r="G344" i="18" l="1"/>
  <c r="B335" i="18"/>
  <c r="H335" i="18" s="1"/>
  <c r="I335" i="18" s="1"/>
  <c r="L334" i="18"/>
  <c r="M334" i="18" s="1"/>
  <c r="F345" i="18"/>
  <c r="G345" i="18" l="1"/>
  <c r="B336" i="18"/>
  <c r="H336" i="18" s="1"/>
  <c r="I336" i="18" s="1"/>
  <c r="L335" i="18"/>
  <c r="M335" i="18" s="1"/>
  <c r="F346" i="18"/>
  <c r="G346" i="18" l="1"/>
  <c r="B337" i="18"/>
  <c r="H337" i="18" s="1"/>
  <c r="I337" i="18" s="1"/>
  <c r="L336" i="18"/>
  <c r="M336" i="18" s="1"/>
  <c r="F347" i="18"/>
  <c r="G347" i="18" l="1"/>
  <c r="B338" i="18"/>
  <c r="H338" i="18" s="1"/>
  <c r="I338" i="18" s="1"/>
  <c r="L337" i="18"/>
  <c r="M337" i="18" s="1"/>
  <c r="F348" i="18"/>
  <c r="G348" i="18" l="1"/>
  <c r="B339" i="18"/>
  <c r="H339" i="18" s="1"/>
  <c r="I339" i="18" s="1"/>
  <c r="L338" i="18"/>
  <c r="M338" i="18" s="1"/>
  <c r="F349" i="18"/>
  <c r="G349" i="18" l="1"/>
  <c r="B340" i="18"/>
  <c r="H340" i="18" s="1"/>
  <c r="I340" i="18" s="1"/>
  <c r="L339" i="18"/>
  <c r="M339" i="18" s="1"/>
  <c r="F350" i="18"/>
  <c r="G350" i="18" l="1"/>
  <c r="B341" i="18"/>
  <c r="H341" i="18" s="1"/>
  <c r="I341" i="18" s="1"/>
  <c r="L340" i="18"/>
  <c r="M340" i="18" s="1"/>
  <c r="F351" i="18"/>
  <c r="G351" i="18" l="1"/>
  <c r="B342" i="18"/>
  <c r="H342" i="18" s="1"/>
  <c r="I342" i="18" s="1"/>
  <c r="L341" i="18"/>
  <c r="M341" i="18" s="1"/>
  <c r="F352" i="18"/>
  <c r="G352" i="18" l="1"/>
  <c r="B343" i="18"/>
  <c r="H343" i="18" s="1"/>
  <c r="I343" i="18" s="1"/>
  <c r="L342" i="18"/>
  <c r="M342" i="18" s="1"/>
  <c r="F353" i="18"/>
  <c r="G353" i="18" l="1"/>
  <c r="B344" i="18"/>
  <c r="H344" i="18" s="1"/>
  <c r="I344" i="18" s="1"/>
  <c r="L343" i="18"/>
  <c r="M343" i="18" s="1"/>
  <c r="F354" i="18"/>
  <c r="G354" i="18" l="1"/>
  <c r="B345" i="18"/>
  <c r="H345" i="18" s="1"/>
  <c r="I345" i="18" s="1"/>
  <c r="L344" i="18"/>
  <c r="M344" i="18" s="1"/>
  <c r="F355" i="18"/>
  <c r="G355" i="18" l="1"/>
  <c r="B346" i="18"/>
  <c r="H346" i="18" s="1"/>
  <c r="I346" i="18" s="1"/>
  <c r="L345" i="18"/>
  <c r="M345" i="18" s="1"/>
  <c r="F356" i="18"/>
  <c r="G356" i="18" l="1"/>
  <c r="B347" i="18"/>
  <c r="H347" i="18" s="1"/>
  <c r="I347" i="18" s="1"/>
  <c r="L346" i="18"/>
  <c r="M346" i="18" s="1"/>
  <c r="F357" i="18"/>
  <c r="G357" i="18" l="1"/>
  <c r="B348" i="18"/>
  <c r="H348" i="18" s="1"/>
  <c r="I348" i="18" s="1"/>
  <c r="L347" i="18"/>
  <c r="M347" i="18" s="1"/>
  <c r="F358" i="18"/>
  <c r="G358" i="18" l="1"/>
  <c r="B349" i="18"/>
  <c r="H349" i="18" s="1"/>
  <c r="I349" i="18" s="1"/>
  <c r="L348" i="18"/>
  <c r="M348" i="18" s="1"/>
  <c r="F359" i="18"/>
  <c r="G359" i="18" l="1"/>
  <c r="B350" i="18"/>
  <c r="H350" i="18" s="1"/>
  <c r="I350" i="18" s="1"/>
  <c r="L349" i="18"/>
  <c r="M349" i="18" s="1"/>
  <c r="F360" i="18"/>
  <c r="G360" i="18" l="1"/>
  <c r="B351" i="18"/>
  <c r="H351" i="18" s="1"/>
  <c r="I351" i="18" s="1"/>
  <c r="L350" i="18"/>
  <c r="M350" i="18" s="1"/>
  <c r="F361" i="18"/>
  <c r="G361" i="18" l="1"/>
  <c r="B352" i="18"/>
  <c r="H352" i="18" s="1"/>
  <c r="I352" i="18" s="1"/>
  <c r="L351" i="18"/>
  <c r="M351" i="18" s="1"/>
  <c r="F362" i="18"/>
  <c r="G362" i="18" l="1"/>
  <c r="B353" i="18"/>
  <c r="H353" i="18" s="1"/>
  <c r="I353" i="18" s="1"/>
  <c r="L352" i="18"/>
  <c r="M352" i="18" s="1"/>
  <c r="F363" i="18"/>
  <c r="G363" i="18" l="1"/>
  <c r="B354" i="18"/>
  <c r="H354" i="18" s="1"/>
  <c r="I354" i="18" s="1"/>
  <c r="L353" i="18"/>
  <c r="M353" i="18" s="1"/>
  <c r="F364" i="18"/>
  <c r="G364" i="18" l="1"/>
  <c r="B355" i="18"/>
  <c r="H355" i="18" s="1"/>
  <c r="I355" i="18" s="1"/>
  <c r="L354" i="18"/>
  <c r="M354" i="18" s="1"/>
  <c r="F365" i="18"/>
  <c r="G365" i="18" l="1"/>
  <c r="B356" i="18"/>
  <c r="H356" i="18" s="1"/>
  <c r="I356" i="18" s="1"/>
  <c r="L355" i="18"/>
  <c r="M355" i="18" s="1"/>
  <c r="F366" i="18"/>
  <c r="B357" i="18" l="1"/>
  <c r="H357" i="18" s="1"/>
  <c r="I357" i="18" s="1"/>
  <c r="L356" i="18"/>
  <c r="M356" i="18" s="1"/>
  <c r="G366" i="18"/>
  <c r="F367" i="18"/>
  <c r="G367" i="18" l="1"/>
  <c r="B358" i="18"/>
  <c r="H358" i="18" s="1"/>
  <c r="I358" i="18" s="1"/>
  <c r="L357" i="18"/>
  <c r="M357" i="18" s="1"/>
  <c r="F368" i="18"/>
  <c r="G368" i="18" l="1"/>
  <c r="B359" i="18"/>
  <c r="H359" i="18" s="1"/>
  <c r="I359" i="18" s="1"/>
  <c r="L358" i="18"/>
  <c r="M358" i="18" s="1"/>
  <c r="F369" i="18"/>
  <c r="G369" i="18" l="1"/>
  <c r="B360" i="18"/>
  <c r="H360" i="18" s="1"/>
  <c r="I360" i="18" s="1"/>
  <c r="L359" i="18"/>
  <c r="M359" i="18" s="1"/>
  <c r="F370" i="18"/>
  <c r="B361" i="18" l="1"/>
  <c r="H361" i="18" s="1"/>
  <c r="I361" i="18" s="1"/>
  <c r="L360" i="18"/>
  <c r="M360" i="18" s="1"/>
  <c r="G370" i="18"/>
  <c r="F371" i="18"/>
  <c r="G371" i="18" l="1"/>
  <c r="B362" i="18"/>
  <c r="H362" i="18" s="1"/>
  <c r="I362" i="18" s="1"/>
  <c r="L361" i="18"/>
  <c r="M361" i="18" s="1"/>
  <c r="F372" i="18"/>
  <c r="G372" i="18" l="1"/>
  <c r="B363" i="18"/>
  <c r="H363" i="18" s="1"/>
  <c r="I363" i="18" s="1"/>
  <c r="L362" i="18"/>
  <c r="M362" i="18" s="1"/>
  <c r="F373" i="18"/>
  <c r="G373" i="18" l="1"/>
  <c r="B364" i="18"/>
  <c r="H364" i="18" s="1"/>
  <c r="I364" i="18" s="1"/>
  <c r="L363" i="18"/>
  <c r="M363" i="18" s="1"/>
  <c r="F374" i="18"/>
  <c r="G374" i="18" l="1"/>
  <c r="B365" i="18"/>
  <c r="H365" i="18" s="1"/>
  <c r="I365" i="18" s="1"/>
  <c r="L364" i="18"/>
  <c r="M364" i="18" s="1"/>
  <c r="F375" i="18"/>
  <c r="B366" i="18" l="1"/>
  <c r="H366" i="18" s="1"/>
  <c r="I366" i="18" s="1"/>
  <c r="L365" i="18"/>
  <c r="M365" i="18" s="1"/>
  <c r="G375" i="18"/>
  <c r="F376" i="18"/>
  <c r="G376" i="18" l="1"/>
  <c r="B367" i="18"/>
  <c r="H367" i="18" s="1"/>
  <c r="I367" i="18" s="1"/>
  <c r="L366" i="18"/>
  <c r="M366" i="18" s="1"/>
  <c r="F377" i="18"/>
  <c r="G377" i="18" l="1"/>
  <c r="B368" i="18"/>
  <c r="H368" i="18" s="1"/>
  <c r="I368" i="18" s="1"/>
  <c r="L367" i="18"/>
  <c r="M367" i="18" s="1"/>
  <c r="F378" i="18"/>
  <c r="B369" i="18" l="1"/>
  <c r="H369" i="18" s="1"/>
  <c r="I369" i="18" s="1"/>
  <c r="L368" i="18"/>
  <c r="M368" i="18" s="1"/>
  <c r="G378" i="18"/>
  <c r="F379" i="18"/>
  <c r="G379" i="18" l="1"/>
  <c r="B370" i="18"/>
  <c r="H370" i="18" s="1"/>
  <c r="I370" i="18" s="1"/>
  <c r="L369" i="18"/>
  <c r="M369" i="18" s="1"/>
  <c r="F380" i="18"/>
  <c r="B371" i="18" l="1"/>
  <c r="H371" i="18" s="1"/>
  <c r="I371" i="18" s="1"/>
  <c r="L370" i="18"/>
  <c r="M370" i="18" s="1"/>
  <c r="G380" i="18"/>
  <c r="F381" i="18"/>
  <c r="G381" i="18" l="1"/>
  <c r="B372" i="18"/>
  <c r="H372" i="18" s="1"/>
  <c r="I372" i="18" s="1"/>
  <c r="L371" i="18"/>
  <c r="M371" i="18" s="1"/>
  <c r="F382" i="18"/>
  <c r="B373" i="18" l="1"/>
  <c r="H373" i="18" s="1"/>
  <c r="I373" i="18" s="1"/>
  <c r="L372" i="18"/>
  <c r="M372" i="18" s="1"/>
  <c r="G382" i="18"/>
  <c r="F383" i="18"/>
  <c r="G383" i="18" l="1"/>
  <c r="B374" i="18"/>
  <c r="H374" i="18" s="1"/>
  <c r="I374" i="18" s="1"/>
  <c r="L373" i="18"/>
  <c r="M373" i="18" s="1"/>
  <c r="F384" i="18"/>
  <c r="G384" i="18" l="1"/>
  <c r="B375" i="18"/>
  <c r="H375" i="18" s="1"/>
  <c r="I375" i="18" s="1"/>
  <c r="L374" i="18"/>
  <c r="M374" i="18" s="1"/>
  <c r="F385" i="18"/>
  <c r="G385" i="18" l="1"/>
  <c r="B376" i="18"/>
  <c r="H376" i="18" s="1"/>
  <c r="I376" i="18" s="1"/>
  <c r="L375" i="18"/>
  <c r="M375" i="18" s="1"/>
  <c r="F386" i="18"/>
  <c r="G386" i="18" l="1"/>
  <c r="B377" i="18"/>
  <c r="H377" i="18" s="1"/>
  <c r="I377" i="18" s="1"/>
  <c r="L376" i="18"/>
  <c r="M376" i="18" s="1"/>
  <c r="F387" i="18"/>
  <c r="G387" i="18" l="1"/>
  <c r="B378" i="18"/>
  <c r="H378" i="18" s="1"/>
  <c r="I378" i="18" s="1"/>
  <c r="L377" i="18"/>
  <c r="M377" i="18" s="1"/>
  <c r="F388" i="18"/>
  <c r="G388" i="18" l="1"/>
  <c r="B379" i="18"/>
  <c r="H379" i="18" s="1"/>
  <c r="I379" i="18" s="1"/>
  <c r="L378" i="18"/>
  <c r="M378" i="18" s="1"/>
  <c r="F389" i="18"/>
  <c r="B380" i="18" l="1"/>
  <c r="H380" i="18" s="1"/>
  <c r="I380" i="18" s="1"/>
  <c r="L379" i="18"/>
  <c r="M379" i="18" s="1"/>
  <c r="G389" i="18"/>
  <c r="F390" i="18"/>
  <c r="G390" i="18" l="1"/>
  <c r="B381" i="18"/>
  <c r="H381" i="18" s="1"/>
  <c r="I381" i="18" s="1"/>
  <c r="L380" i="18"/>
  <c r="M380" i="18" s="1"/>
  <c r="F391" i="18"/>
  <c r="G391" i="18" l="1"/>
  <c r="B382" i="18"/>
  <c r="H382" i="18" s="1"/>
  <c r="I382" i="18" s="1"/>
  <c r="L381" i="18"/>
  <c r="M381" i="18" s="1"/>
  <c r="F392" i="18"/>
  <c r="G392" i="18" l="1"/>
  <c r="B383" i="18"/>
  <c r="H383" i="18" s="1"/>
  <c r="I383" i="18" s="1"/>
  <c r="L382" i="18"/>
  <c r="M382" i="18" s="1"/>
  <c r="F393" i="18"/>
  <c r="G393" i="18" l="1"/>
  <c r="B384" i="18"/>
  <c r="H384" i="18" s="1"/>
  <c r="I384" i="18" s="1"/>
  <c r="L383" i="18"/>
  <c r="M383" i="18" s="1"/>
  <c r="F394" i="18"/>
  <c r="G394" i="18" l="1"/>
  <c r="B385" i="18"/>
  <c r="H385" i="18" s="1"/>
  <c r="I385" i="18" s="1"/>
  <c r="L384" i="18"/>
  <c r="M384" i="18" s="1"/>
  <c r="F395" i="18"/>
  <c r="G395" i="18" l="1"/>
  <c r="B386" i="18"/>
  <c r="H386" i="18" s="1"/>
  <c r="I386" i="18" s="1"/>
  <c r="L385" i="18"/>
  <c r="M385" i="18" s="1"/>
  <c r="F396" i="18"/>
  <c r="G396" i="18" l="1"/>
  <c r="B387" i="18"/>
  <c r="H387" i="18" s="1"/>
  <c r="I387" i="18" s="1"/>
  <c r="L386" i="18"/>
  <c r="M386" i="18" s="1"/>
  <c r="F397" i="18"/>
  <c r="G397" i="18" l="1"/>
  <c r="B388" i="18"/>
  <c r="H388" i="18" s="1"/>
  <c r="I388" i="18" s="1"/>
  <c r="L387" i="18"/>
  <c r="M387" i="18" s="1"/>
  <c r="F398" i="18"/>
  <c r="G398" i="18" l="1"/>
  <c r="B389" i="18"/>
  <c r="H389" i="18" s="1"/>
  <c r="I389" i="18" s="1"/>
  <c r="L388" i="18"/>
  <c r="M388" i="18" s="1"/>
  <c r="F399" i="18"/>
  <c r="G399" i="18" l="1"/>
  <c r="B390" i="18"/>
  <c r="H390" i="18" s="1"/>
  <c r="I390" i="18" s="1"/>
  <c r="L389" i="18"/>
  <c r="M389" i="18" s="1"/>
  <c r="F400" i="18"/>
  <c r="G400" i="18" l="1"/>
  <c r="B391" i="18"/>
  <c r="H391" i="18" s="1"/>
  <c r="I391" i="18" s="1"/>
  <c r="L390" i="18"/>
  <c r="M390" i="18" s="1"/>
  <c r="F401" i="18"/>
  <c r="G401" i="18" l="1"/>
  <c r="B392" i="18"/>
  <c r="H392" i="18" s="1"/>
  <c r="I392" i="18" s="1"/>
  <c r="L391" i="18"/>
  <c r="M391" i="18" s="1"/>
  <c r="F402" i="18"/>
  <c r="G402" i="18" l="1"/>
  <c r="B393" i="18"/>
  <c r="H393" i="18" s="1"/>
  <c r="I393" i="18" s="1"/>
  <c r="L392" i="18"/>
  <c r="M392" i="18" s="1"/>
  <c r="F403" i="18"/>
  <c r="G403" i="18" l="1"/>
  <c r="B394" i="18"/>
  <c r="H394" i="18" s="1"/>
  <c r="I394" i="18" s="1"/>
  <c r="L393" i="18"/>
  <c r="M393" i="18" s="1"/>
  <c r="F404" i="18"/>
  <c r="G404" i="18" l="1"/>
  <c r="B395" i="18"/>
  <c r="H395" i="18" s="1"/>
  <c r="I395" i="18" s="1"/>
  <c r="L394" i="18"/>
  <c r="M394" i="18" s="1"/>
  <c r="F405" i="18"/>
  <c r="G405" i="18" l="1"/>
  <c r="B396" i="18"/>
  <c r="H396" i="18" s="1"/>
  <c r="I396" i="18" s="1"/>
  <c r="L395" i="18"/>
  <c r="M395" i="18" s="1"/>
  <c r="F406" i="18"/>
  <c r="G406" i="18" l="1"/>
  <c r="B397" i="18"/>
  <c r="H397" i="18" s="1"/>
  <c r="I397" i="18" s="1"/>
  <c r="L396" i="18"/>
  <c r="M396" i="18" s="1"/>
  <c r="F407" i="18"/>
  <c r="G407" i="18" l="1"/>
  <c r="B398" i="18"/>
  <c r="H398" i="18" s="1"/>
  <c r="I398" i="18" s="1"/>
  <c r="L397" i="18"/>
  <c r="M397" i="18" s="1"/>
  <c r="F408" i="18"/>
  <c r="G408" i="18" l="1"/>
  <c r="B399" i="18"/>
  <c r="H399" i="18" s="1"/>
  <c r="I399" i="18" s="1"/>
  <c r="L398" i="18"/>
  <c r="M398" i="18" s="1"/>
  <c r="F409" i="18"/>
  <c r="B400" i="18" l="1"/>
  <c r="H400" i="18" s="1"/>
  <c r="I400" i="18" s="1"/>
  <c r="L399" i="18"/>
  <c r="M399" i="18" s="1"/>
  <c r="G409" i="18"/>
  <c r="F410" i="18"/>
  <c r="G410" i="18" l="1"/>
  <c r="B401" i="18"/>
  <c r="H401" i="18" s="1"/>
  <c r="I401" i="18" s="1"/>
  <c r="L400" i="18"/>
  <c r="M400" i="18" s="1"/>
  <c r="F411" i="18"/>
  <c r="G411" i="18" l="1"/>
  <c r="B402" i="18"/>
  <c r="H402" i="18" s="1"/>
  <c r="I402" i="18" s="1"/>
  <c r="L401" i="18"/>
  <c r="M401" i="18" s="1"/>
  <c r="F412" i="18"/>
  <c r="G412" i="18" l="1"/>
  <c r="B403" i="18"/>
  <c r="H403" i="18" s="1"/>
  <c r="I403" i="18" s="1"/>
  <c r="L402" i="18"/>
  <c r="M402" i="18" s="1"/>
  <c r="F413" i="18"/>
  <c r="G413" i="18" l="1"/>
  <c r="B404" i="18"/>
  <c r="H404" i="18" s="1"/>
  <c r="I404" i="18" s="1"/>
  <c r="L403" i="18"/>
  <c r="M403" i="18" s="1"/>
  <c r="F414" i="18"/>
  <c r="G414" i="18" l="1"/>
  <c r="B405" i="18"/>
  <c r="H405" i="18" s="1"/>
  <c r="I405" i="18" s="1"/>
  <c r="L404" i="18"/>
  <c r="M404" i="18" s="1"/>
  <c r="F415" i="18"/>
  <c r="G415" i="18" l="1"/>
  <c r="B406" i="18"/>
  <c r="H406" i="18" s="1"/>
  <c r="I406" i="18" s="1"/>
  <c r="L405" i="18"/>
  <c r="M405" i="18" s="1"/>
  <c r="F416" i="18"/>
  <c r="G416" i="18" l="1"/>
  <c r="B407" i="18"/>
  <c r="H407" i="18" s="1"/>
  <c r="I407" i="18" s="1"/>
  <c r="L406" i="18"/>
  <c r="M406" i="18" s="1"/>
  <c r="F417" i="18"/>
  <c r="G417" i="18" l="1"/>
  <c r="B408" i="18"/>
  <c r="H408" i="18" s="1"/>
  <c r="I408" i="18" s="1"/>
  <c r="L407" i="18"/>
  <c r="M407" i="18" s="1"/>
  <c r="F418" i="18"/>
  <c r="B409" i="18" l="1"/>
  <c r="H409" i="18" s="1"/>
  <c r="I409" i="18" s="1"/>
  <c r="L408" i="18"/>
  <c r="M408" i="18" s="1"/>
  <c r="G418" i="18"/>
  <c r="F419" i="18"/>
  <c r="G419" i="18" l="1"/>
  <c r="B410" i="18"/>
  <c r="H410" i="18" s="1"/>
  <c r="I410" i="18" s="1"/>
  <c r="L409" i="18"/>
  <c r="M409" i="18" s="1"/>
  <c r="F420" i="18"/>
  <c r="B411" i="18" l="1"/>
  <c r="H411" i="18" s="1"/>
  <c r="I411" i="18" s="1"/>
  <c r="L410" i="18"/>
  <c r="M410" i="18" s="1"/>
  <c r="G420" i="18"/>
  <c r="F421" i="18"/>
  <c r="G421" i="18" l="1"/>
  <c r="B412" i="18"/>
  <c r="H412" i="18" s="1"/>
  <c r="I412" i="18" s="1"/>
  <c r="L411" i="18"/>
  <c r="M411" i="18" s="1"/>
  <c r="F422" i="18"/>
  <c r="G422" i="18" l="1"/>
  <c r="B413" i="18"/>
  <c r="H413" i="18" s="1"/>
  <c r="I413" i="18" s="1"/>
  <c r="L412" i="18"/>
  <c r="M412" i="18" s="1"/>
  <c r="F423" i="18"/>
  <c r="G423" i="18" l="1"/>
  <c r="B414" i="18"/>
  <c r="H414" i="18" s="1"/>
  <c r="I414" i="18" s="1"/>
  <c r="L413" i="18"/>
  <c r="M413" i="18" s="1"/>
  <c r="F424" i="18"/>
  <c r="G424" i="18" l="1"/>
  <c r="B415" i="18"/>
  <c r="H415" i="18" s="1"/>
  <c r="I415" i="18" s="1"/>
  <c r="L414" i="18"/>
  <c r="M414" i="18" s="1"/>
  <c r="F425" i="18"/>
  <c r="G425" i="18" l="1"/>
  <c r="B416" i="18"/>
  <c r="H416" i="18" s="1"/>
  <c r="I416" i="18" s="1"/>
  <c r="L415" i="18"/>
  <c r="M415" i="18" s="1"/>
  <c r="F426" i="18"/>
  <c r="B417" i="18" l="1"/>
  <c r="H417" i="18" s="1"/>
  <c r="I417" i="18" s="1"/>
  <c r="L416" i="18"/>
  <c r="M416" i="18" s="1"/>
  <c r="G426" i="18"/>
  <c r="F427" i="18"/>
  <c r="G427" i="18" l="1"/>
  <c r="B418" i="18"/>
  <c r="H418" i="18" s="1"/>
  <c r="I418" i="18" s="1"/>
  <c r="L417" i="18"/>
  <c r="M417" i="18" s="1"/>
  <c r="F428" i="18"/>
  <c r="G428" i="18" l="1"/>
  <c r="B419" i="18"/>
  <c r="H419" i="18" s="1"/>
  <c r="I419" i="18" s="1"/>
  <c r="L418" i="18"/>
  <c r="M418" i="18" s="1"/>
  <c r="F429" i="18"/>
  <c r="G429" i="18" l="1"/>
  <c r="B420" i="18"/>
  <c r="H420" i="18" s="1"/>
  <c r="I420" i="18" s="1"/>
  <c r="L419" i="18"/>
  <c r="M419" i="18" s="1"/>
  <c r="F430" i="18"/>
  <c r="G430" i="18" l="1"/>
  <c r="B421" i="18"/>
  <c r="H421" i="18" s="1"/>
  <c r="I421" i="18" s="1"/>
  <c r="L420" i="18"/>
  <c r="M420" i="18" s="1"/>
  <c r="F431" i="18"/>
  <c r="G431" i="18" l="1"/>
  <c r="B422" i="18"/>
  <c r="H422" i="18" s="1"/>
  <c r="I422" i="18" s="1"/>
  <c r="L421" i="18"/>
  <c r="M421" i="18" s="1"/>
  <c r="F432" i="18"/>
  <c r="B423" i="18" l="1"/>
  <c r="H423" i="18" s="1"/>
  <c r="I423" i="18" s="1"/>
  <c r="L422" i="18"/>
  <c r="M422" i="18" s="1"/>
  <c r="G432" i="18"/>
  <c r="F433" i="18"/>
  <c r="G433" i="18" l="1"/>
  <c r="B424" i="18"/>
  <c r="H424" i="18" s="1"/>
  <c r="I424" i="18" s="1"/>
  <c r="L423" i="18"/>
  <c r="M423" i="18" s="1"/>
  <c r="F434" i="18"/>
  <c r="G434" i="18" l="1"/>
  <c r="B425" i="18"/>
  <c r="H425" i="18" s="1"/>
  <c r="I425" i="18" s="1"/>
  <c r="L424" i="18"/>
  <c r="M424" i="18" s="1"/>
  <c r="F435" i="18"/>
  <c r="G435" i="18" l="1"/>
  <c r="B426" i="18"/>
  <c r="H426" i="18" s="1"/>
  <c r="I426" i="18" s="1"/>
  <c r="L425" i="18"/>
  <c r="M425" i="18" s="1"/>
  <c r="F436" i="18"/>
  <c r="B427" i="18" l="1"/>
  <c r="H427" i="18" s="1"/>
  <c r="I427" i="18" s="1"/>
  <c r="L426" i="18"/>
  <c r="M426" i="18" s="1"/>
  <c r="G436" i="18"/>
  <c r="F437" i="18"/>
  <c r="G437" i="18" l="1"/>
  <c r="B428" i="18"/>
  <c r="H428" i="18" s="1"/>
  <c r="I428" i="18" s="1"/>
  <c r="L427" i="18"/>
  <c r="M427" i="18" s="1"/>
  <c r="F438" i="18"/>
  <c r="G438" i="18" l="1"/>
  <c r="B429" i="18"/>
  <c r="H429" i="18" s="1"/>
  <c r="I429" i="18" s="1"/>
  <c r="L428" i="18"/>
  <c r="M428" i="18" s="1"/>
  <c r="F439" i="18"/>
  <c r="G439" i="18" l="1"/>
  <c r="B430" i="18"/>
  <c r="H430" i="18" s="1"/>
  <c r="I430" i="18" s="1"/>
  <c r="L429" i="18"/>
  <c r="M429" i="18" s="1"/>
  <c r="F440" i="18"/>
  <c r="G440" i="18" l="1"/>
  <c r="B431" i="18"/>
  <c r="H431" i="18" s="1"/>
  <c r="I431" i="18" s="1"/>
  <c r="L430" i="18"/>
  <c r="M430" i="18" s="1"/>
  <c r="F441" i="18"/>
  <c r="G441" i="18" l="1"/>
  <c r="B432" i="18"/>
  <c r="H432" i="18" s="1"/>
  <c r="I432" i="18" s="1"/>
  <c r="L431" i="18"/>
  <c r="M431" i="18" s="1"/>
  <c r="F442" i="18"/>
  <c r="G442" i="18" l="1"/>
  <c r="B433" i="18"/>
  <c r="H433" i="18" s="1"/>
  <c r="I433" i="18" s="1"/>
  <c r="L432" i="18"/>
  <c r="M432" i="18" s="1"/>
  <c r="F443" i="18"/>
  <c r="G443" i="18" l="1"/>
  <c r="B434" i="18"/>
  <c r="H434" i="18" s="1"/>
  <c r="I434" i="18" s="1"/>
  <c r="L433" i="18"/>
  <c r="M433" i="18" s="1"/>
  <c r="F444" i="18"/>
  <c r="G444" i="18" l="1"/>
  <c r="B435" i="18"/>
  <c r="H435" i="18" s="1"/>
  <c r="I435" i="18" s="1"/>
  <c r="L434" i="18"/>
  <c r="M434" i="18" s="1"/>
  <c r="F445" i="18"/>
  <c r="G445" i="18" l="1"/>
  <c r="B436" i="18"/>
  <c r="H436" i="18" s="1"/>
  <c r="I436" i="18" s="1"/>
  <c r="L435" i="18"/>
  <c r="M435" i="18" s="1"/>
  <c r="F446" i="18"/>
  <c r="G446" i="18" l="1"/>
  <c r="B437" i="18"/>
  <c r="H437" i="18" s="1"/>
  <c r="I437" i="18" s="1"/>
  <c r="L436" i="18"/>
  <c r="M436" i="18" s="1"/>
  <c r="F447" i="18"/>
  <c r="B438" i="18" l="1"/>
  <c r="H438" i="18" s="1"/>
  <c r="I438" i="18" s="1"/>
  <c r="L437" i="18"/>
  <c r="M437" i="18" s="1"/>
  <c r="G447" i="18"/>
  <c r="F448" i="18"/>
  <c r="G448" i="18" l="1"/>
  <c r="B439" i="18"/>
  <c r="H439" i="18" s="1"/>
  <c r="I439" i="18" s="1"/>
  <c r="L438" i="18"/>
  <c r="M438" i="18" s="1"/>
  <c r="F449" i="18"/>
  <c r="G449" i="18" l="1"/>
  <c r="B440" i="18"/>
  <c r="H440" i="18" s="1"/>
  <c r="I440" i="18" s="1"/>
  <c r="L439" i="18"/>
  <c r="M439" i="18" s="1"/>
  <c r="F450" i="18"/>
  <c r="G450" i="18" l="1"/>
  <c r="B441" i="18"/>
  <c r="H441" i="18" s="1"/>
  <c r="I441" i="18" s="1"/>
  <c r="L440" i="18"/>
  <c r="M440" i="18" s="1"/>
  <c r="F451" i="18"/>
  <c r="B442" i="18" l="1"/>
  <c r="H442" i="18" s="1"/>
  <c r="I442" i="18" s="1"/>
  <c r="L441" i="18"/>
  <c r="M441" i="18" s="1"/>
  <c r="G451" i="18"/>
  <c r="F452" i="18"/>
  <c r="G452" i="18" l="1"/>
  <c r="B443" i="18"/>
  <c r="H443" i="18" s="1"/>
  <c r="I443" i="18" s="1"/>
  <c r="L442" i="18"/>
  <c r="M442" i="18" s="1"/>
  <c r="F453" i="18"/>
  <c r="G453" i="18" l="1"/>
  <c r="B444" i="18"/>
  <c r="H444" i="18" s="1"/>
  <c r="I444" i="18" s="1"/>
  <c r="L443" i="18"/>
  <c r="M443" i="18" s="1"/>
  <c r="F454" i="18"/>
  <c r="G454" i="18" l="1"/>
  <c r="B445" i="18"/>
  <c r="H445" i="18" s="1"/>
  <c r="I445" i="18" s="1"/>
  <c r="L444" i="18"/>
  <c r="M444" i="18" s="1"/>
  <c r="F455" i="18"/>
  <c r="G455" i="18" l="1"/>
  <c r="B446" i="18"/>
  <c r="H446" i="18" s="1"/>
  <c r="I446" i="18" s="1"/>
  <c r="L445" i="18"/>
  <c r="M445" i="18" s="1"/>
  <c r="F456" i="18"/>
  <c r="G456" i="18" l="1"/>
  <c r="B447" i="18"/>
  <c r="H447" i="18" s="1"/>
  <c r="I447" i="18" s="1"/>
  <c r="L446" i="18"/>
  <c r="M446" i="18" s="1"/>
  <c r="F457" i="18"/>
  <c r="G457" i="18" l="1"/>
  <c r="B448" i="18"/>
  <c r="H448" i="18" s="1"/>
  <c r="I448" i="18" s="1"/>
  <c r="L447" i="18"/>
  <c r="M447" i="18" s="1"/>
  <c r="F458" i="18"/>
  <c r="G458" i="18" l="1"/>
  <c r="B449" i="18"/>
  <c r="H449" i="18" s="1"/>
  <c r="I449" i="18" s="1"/>
  <c r="L448" i="18"/>
  <c r="M448" i="18" s="1"/>
  <c r="F459" i="18"/>
  <c r="B450" i="18" l="1"/>
  <c r="H450" i="18" s="1"/>
  <c r="I450" i="18" s="1"/>
  <c r="L449" i="18"/>
  <c r="M449" i="18" s="1"/>
  <c r="G459" i="18"/>
  <c r="F460" i="18"/>
  <c r="G460" i="18" l="1"/>
  <c r="B451" i="18"/>
  <c r="H451" i="18" s="1"/>
  <c r="I451" i="18" s="1"/>
  <c r="L450" i="18"/>
  <c r="M450" i="18" s="1"/>
  <c r="F461" i="18"/>
  <c r="G461" i="18" l="1"/>
  <c r="B452" i="18"/>
  <c r="H452" i="18" s="1"/>
  <c r="I452" i="18" s="1"/>
  <c r="L451" i="18"/>
  <c r="M451" i="18" s="1"/>
  <c r="F462" i="18"/>
  <c r="G462" i="18" l="1"/>
  <c r="B453" i="18"/>
  <c r="H453" i="18" s="1"/>
  <c r="I453" i="18" s="1"/>
  <c r="L452" i="18"/>
  <c r="M452" i="18" s="1"/>
  <c r="F463" i="18"/>
  <c r="G463" i="18" l="1"/>
  <c r="B454" i="18"/>
  <c r="H454" i="18" s="1"/>
  <c r="I454" i="18" s="1"/>
  <c r="L453" i="18"/>
  <c r="M453" i="18" s="1"/>
  <c r="F464" i="18"/>
  <c r="G464" i="18" l="1"/>
  <c r="B455" i="18"/>
  <c r="H455" i="18" s="1"/>
  <c r="I455" i="18" s="1"/>
  <c r="L454" i="18"/>
  <c r="M454" i="18" s="1"/>
  <c r="F465" i="18"/>
  <c r="B456" i="18" l="1"/>
  <c r="H456" i="18" s="1"/>
  <c r="I456" i="18" s="1"/>
  <c r="L455" i="18"/>
  <c r="M455" i="18" s="1"/>
  <c r="G465" i="18"/>
  <c r="F466" i="18"/>
  <c r="G466" i="18" l="1"/>
  <c r="B457" i="18"/>
  <c r="H457" i="18" s="1"/>
  <c r="I457" i="18" s="1"/>
  <c r="L456" i="18"/>
  <c r="M456" i="18" s="1"/>
  <c r="F467" i="18"/>
  <c r="G467" i="18" l="1"/>
  <c r="B458" i="18"/>
  <c r="H458" i="18" s="1"/>
  <c r="I458" i="18" s="1"/>
  <c r="L457" i="18"/>
  <c r="M457" i="18" s="1"/>
  <c r="F468" i="18"/>
  <c r="G468" i="18" l="1"/>
  <c r="B459" i="18"/>
  <c r="H459" i="18" s="1"/>
  <c r="I459" i="18" s="1"/>
  <c r="L458" i="18"/>
  <c r="M458" i="18" s="1"/>
  <c r="F469" i="18"/>
  <c r="G469" i="18" l="1"/>
  <c r="B460" i="18"/>
  <c r="H460" i="18" s="1"/>
  <c r="I460" i="18" s="1"/>
  <c r="L459" i="18"/>
  <c r="M459" i="18" s="1"/>
  <c r="F470" i="18"/>
  <c r="G470" i="18" l="1"/>
  <c r="B461" i="18"/>
  <c r="H461" i="18" s="1"/>
  <c r="I461" i="18" s="1"/>
  <c r="L460" i="18"/>
  <c r="M460" i="18" s="1"/>
  <c r="F471" i="18"/>
  <c r="B462" i="18" l="1"/>
  <c r="H462" i="18" s="1"/>
  <c r="I462" i="18" s="1"/>
  <c r="L461" i="18"/>
  <c r="M461" i="18" s="1"/>
  <c r="G471" i="18"/>
  <c r="F472" i="18"/>
  <c r="G472" i="18" l="1"/>
  <c r="B463" i="18"/>
  <c r="H463" i="18" s="1"/>
  <c r="I463" i="18" s="1"/>
  <c r="L462" i="18"/>
  <c r="M462" i="18" s="1"/>
  <c r="F473" i="18"/>
  <c r="G473" i="18" l="1"/>
  <c r="B464" i="18"/>
  <c r="H464" i="18" s="1"/>
  <c r="I464" i="18" s="1"/>
  <c r="L463" i="18"/>
  <c r="M463" i="18" s="1"/>
  <c r="F474" i="18"/>
  <c r="G474" i="18" l="1"/>
  <c r="B465" i="18"/>
  <c r="H465" i="18" s="1"/>
  <c r="I465" i="18" s="1"/>
  <c r="L464" i="18"/>
  <c r="M464" i="18" s="1"/>
  <c r="F475" i="18"/>
  <c r="G475" i="18" l="1"/>
  <c r="B466" i="18"/>
  <c r="H466" i="18" s="1"/>
  <c r="I466" i="18" s="1"/>
  <c r="L465" i="18"/>
  <c r="M465" i="18" s="1"/>
  <c r="F476" i="18"/>
  <c r="G476" i="18" l="1"/>
  <c r="B467" i="18"/>
  <c r="H467" i="18" s="1"/>
  <c r="I467" i="18" s="1"/>
  <c r="L466" i="18"/>
  <c r="M466" i="18" s="1"/>
  <c r="F477" i="18"/>
  <c r="G477" i="18" l="1"/>
  <c r="B468" i="18"/>
  <c r="H468" i="18" s="1"/>
  <c r="I468" i="18" s="1"/>
  <c r="L467" i="18"/>
  <c r="M467" i="18" s="1"/>
  <c r="F478" i="18"/>
  <c r="G478" i="18" l="1"/>
  <c r="B469" i="18"/>
  <c r="H469" i="18" s="1"/>
  <c r="I469" i="18" s="1"/>
  <c r="L468" i="18"/>
  <c r="M468" i="18" s="1"/>
  <c r="F479" i="18"/>
  <c r="G479" i="18" l="1"/>
  <c r="B470" i="18"/>
  <c r="H470" i="18" s="1"/>
  <c r="I470" i="18" s="1"/>
  <c r="L469" i="18"/>
  <c r="M469" i="18" s="1"/>
  <c r="F480" i="18"/>
  <c r="G480" i="18" l="1"/>
  <c r="B471" i="18"/>
  <c r="H471" i="18" s="1"/>
  <c r="I471" i="18" s="1"/>
  <c r="L470" i="18"/>
  <c r="M470" i="18" s="1"/>
  <c r="F481" i="18"/>
  <c r="G481" i="18" l="1"/>
  <c r="B472" i="18"/>
  <c r="H472" i="18" s="1"/>
  <c r="I472" i="18" s="1"/>
  <c r="L471" i="18"/>
  <c r="M471" i="18" s="1"/>
  <c r="F482" i="18"/>
  <c r="G482" i="18" l="1"/>
  <c r="B473" i="18"/>
  <c r="H473" i="18" s="1"/>
  <c r="I473" i="18" s="1"/>
  <c r="L472" i="18"/>
  <c r="M472" i="18" s="1"/>
  <c r="F483" i="18"/>
  <c r="G483" i="18" l="1"/>
  <c r="B474" i="18"/>
  <c r="H474" i="18" s="1"/>
  <c r="I474" i="18" s="1"/>
  <c r="L473" i="18"/>
  <c r="M473" i="18" s="1"/>
  <c r="F484" i="18"/>
  <c r="G484" i="18" l="1"/>
  <c r="B475" i="18"/>
  <c r="H475" i="18" s="1"/>
  <c r="I475" i="18" s="1"/>
  <c r="L474" i="18"/>
  <c r="M474" i="18" s="1"/>
  <c r="F485" i="18"/>
  <c r="B476" i="18" l="1"/>
  <c r="H476" i="18" s="1"/>
  <c r="I476" i="18" s="1"/>
  <c r="L475" i="18"/>
  <c r="M475" i="18" s="1"/>
  <c r="G485" i="18"/>
  <c r="F486" i="18"/>
  <c r="G486" i="18" l="1"/>
  <c r="B477" i="18"/>
  <c r="H477" i="18" s="1"/>
  <c r="I477" i="18" s="1"/>
  <c r="L476" i="18"/>
  <c r="M476" i="18" s="1"/>
  <c r="F487" i="18"/>
  <c r="G487" i="18" l="1"/>
  <c r="B478" i="18"/>
  <c r="H478" i="18" s="1"/>
  <c r="I478" i="18" s="1"/>
  <c r="L477" i="18"/>
  <c r="M477" i="18" s="1"/>
  <c r="F488" i="18"/>
  <c r="G488" i="18" l="1"/>
  <c r="B479" i="18"/>
  <c r="H479" i="18" s="1"/>
  <c r="I479" i="18" s="1"/>
  <c r="L478" i="18"/>
  <c r="M478" i="18" s="1"/>
  <c r="F489" i="18"/>
  <c r="G489" i="18" l="1"/>
  <c r="B480" i="18"/>
  <c r="H480" i="18" s="1"/>
  <c r="I480" i="18" s="1"/>
  <c r="L479" i="18"/>
  <c r="M479" i="18" s="1"/>
  <c r="F490" i="18"/>
  <c r="G490" i="18" l="1"/>
  <c r="B481" i="18"/>
  <c r="H481" i="18" s="1"/>
  <c r="I481" i="18" s="1"/>
  <c r="L480" i="18"/>
  <c r="M480" i="18" s="1"/>
  <c r="F491" i="18"/>
  <c r="B482" i="18" l="1"/>
  <c r="H482" i="18" s="1"/>
  <c r="I482" i="18" s="1"/>
  <c r="L481" i="18"/>
  <c r="M481" i="18" s="1"/>
  <c r="G491" i="18"/>
  <c r="F492" i="18"/>
  <c r="G492" i="18" l="1"/>
  <c r="B483" i="18"/>
  <c r="H483" i="18" s="1"/>
  <c r="I483" i="18" s="1"/>
  <c r="L482" i="18"/>
  <c r="M482" i="18" s="1"/>
  <c r="F493" i="18"/>
  <c r="G493" i="18" l="1"/>
  <c r="B484" i="18"/>
  <c r="H484" i="18" s="1"/>
  <c r="I484" i="18" s="1"/>
  <c r="L483" i="18"/>
  <c r="M483" i="18" s="1"/>
  <c r="F494" i="18"/>
  <c r="G494" i="18" l="1"/>
  <c r="B485" i="18"/>
  <c r="H485" i="18" s="1"/>
  <c r="I485" i="18" s="1"/>
  <c r="L484" i="18"/>
  <c r="M484" i="18" s="1"/>
  <c r="F495" i="18"/>
  <c r="G495" i="18" l="1"/>
  <c r="B486" i="18"/>
  <c r="H486" i="18" s="1"/>
  <c r="I486" i="18" s="1"/>
  <c r="L485" i="18"/>
  <c r="M485" i="18" s="1"/>
  <c r="F496" i="18"/>
  <c r="G496" i="18" l="1"/>
  <c r="B487" i="18"/>
  <c r="H487" i="18" s="1"/>
  <c r="I487" i="18" s="1"/>
  <c r="L486" i="18"/>
  <c r="M486" i="18" s="1"/>
  <c r="F497" i="18"/>
  <c r="G497" i="18" l="1"/>
  <c r="B488" i="18"/>
  <c r="H488" i="18" s="1"/>
  <c r="I488" i="18" s="1"/>
  <c r="L487" i="18"/>
  <c r="M487" i="18" s="1"/>
  <c r="F498" i="18"/>
  <c r="G498" i="18" l="1"/>
  <c r="B489" i="18"/>
  <c r="H489" i="18" s="1"/>
  <c r="I489" i="18" s="1"/>
  <c r="L488" i="18"/>
  <c r="M488" i="18" s="1"/>
  <c r="F499" i="18"/>
  <c r="G499" i="18" l="1"/>
  <c r="B490" i="18"/>
  <c r="H490" i="18" s="1"/>
  <c r="I490" i="18" s="1"/>
  <c r="L489" i="18"/>
  <c r="M489" i="18" s="1"/>
  <c r="F500" i="18"/>
  <c r="G500" i="18" l="1"/>
  <c r="B491" i="18"/>
  <c r="H491" i="18" s="1"/>
  <c r="I491" i="18" s="1"/>
  <c r="L490" i="18"/>
  <c r="M490" i="18" s="1"/>
  <c r="F501" i="18"/>
  <c r="B492" i="18" l="1"/>
  <c r="H492" i="18" s="1"/>
  <c r="I492" i="18" s="1"/>
  <c r="L491" i="18"/>
  <c r="M491" i="18" s="1"/>
  <c r="G501" i="18"/>
  <c r="F502" i="18"/>
  <c r="G502" i="18" l="1"/>
  <c r="B493" i="18"/>
  <c r="H493" i="18" s="1"/>
  <c r="I493" i="18" s="1"/>
  <c r="L492" i="18"/>
  <c r="M492" i="18" s="1"/>
  <c r="F503" i="18"/>
  <c r="B494" i="18" l="1"/>
  <c r="H494" i="18" s="1"/>
  <c r="I494" i="18" s="1"/>
  <c r="L493" i="18"/>
  <c r="M493" i="18" s="1"/>
  <c r="G503" i="18"/>
  <c r="F504" i="18"/>
  <c r="G504" i="18" l="1"/>
  <c r="B495" i="18"/>
  <c r="H495" i="18" s="1"/>
  <c r="I495" i="18" s="1"/>
  <c r="L494" i="18"/>
  <c r="M494" i="18" s="1"/>
  <c r="F505" i="18"/>
  <c r="G505" i="18" l="1"/>
  <c r="B496" i="18"/>
  <c r="H496" i="18" s="1"/>
  <c r="I496" i="18" s="1"/>
  <c r="L495" i="18"/>
  <c r="M495" i="18" s="1"/>
  <c r="F506" i="18"/>
  <c r="G506" i="18" l="1"/>
  <c r="B497" i="18"/>
  <c r="H497" i="18" s="1"/>
  <c r="I497" i="18" s="1"/>
  <c r="L496" i="18"/>
  <c r="M496" i="18" s="1"/>
  <c r="F507" i="18"/>
  <c r="G507" i="18" l="1"/>
  <c r="B498" i="18"/>
  <c r="H498" i="18" s="1"/>
  <c r="I498" i="18" s="1"/>
  <c r="L497" i="18"/>
  <c r="M497" i="18" s="1"/>
  <c r="F508" i="18"/>
  <c r="G508" i="18" l="1"/>
  <c r="B499" i="18"/>
  <c r="H499" i="18" s="1"/>
  <c r="I499" i="18" s="1"/>
  <c r="L498" i="18"/>
  <c r="M498" i="18" s="1"/>
  <c r="F509" i="18"/>
  <c r="G509" i="18" l="1"/>
  <c r="B500" i="18"/>
  <c r="H500" i="18" s="1"/>
  <c r="I500" i="18" s="1"/>
  <c r="L499" i="18"/>
  <c r="M499" i="18" s="1"/>
  <c r="F510" i="18"/>
  <c r="G510" i="18" l="1"/>
  <c r="B501" i="18"/>
  <c r="H501" i="18" s="1"/>
  <c r="I501" i="18" s="1"/>
  <c r="L500" i="18"/>
  <c r="M500" i="18" s="1"/>
  <c r="F511" i="18"/>
  <c r="B502" i="18" l="1"/>
  <c r="H502" i="18" s="1"/>
  <c r="I502" i="18" s="1"/>
  <c r="L501" i="18"/>
  <c r="M501" i="18" s="1"/>
  <c r="G511" i="18"/>
  <c r="F512" i="18"/>
  <c r="G512" i="18" l="1"/>
  <c r="B503" i="18"/>
  <c r="H503" i="18" s="1"/>
  <c r="I503" i="18" s="1"/>
  <c r="L502" i="18"/>
  <c r="M502" i="18" s="1"/>
  <c r="F513" i="18"/>
  <c r="G513" i="18" l="1"/>
  <c r="B504" i="18"/>
  <c r="H504" i="18" s="1"/>
  <c r="I504" i="18" s="1"/>
  <c r="L503" i="18"/>
  <c r="M503" i="18" s="1"/>
  <c r="F514" i="18"/>
  <c r="G514" i="18" l="1"/>
  <c r="B505" i="18"/>
  <c r="H505" i="18" s="1"/>
  <c r="I505" i="18" s="1"/>
  <c r="L504" i="18"/>
  <c r="M504" i="18" s="1"/>
  <c r="F515" i="18"/>
  <c r="G515" i="18" l="1"/>
  <c r="B506" i="18"/>
  <c r="H506" i="18" s="1"/>
  <c r="I506" i="18" s="1"/>
  <c r="L505" i="18"/>
  <c r="M505" i="18" s="1"/>
  <c r="F516" i="18"/>
  <c r="G516" i="18" l="1"/>
  <c r="B507" i="18"/>
  <c r="H507" i="18" s="1"/>
  <c r="I507" i="18" s="1"/>
  <c r="L506" i="18"/>
  <c r="M506" i="18" s="1"/>
  <c r="F517" i="18"/>
  <c r="G517" i="18" l="1"/>
  <c r="B508" i="18"/>
  <c r="H508" i="18" s="1"/>
  <c r="I508" i="18" s="1"/>
  <c r="L507" i="18"/>
  <c r="M507" i="18" s="1"/>
  <c r="F518" i="18"/>
  <c r="G518" i="18" l="1"/>
  <c r="B509" i="18"/>
  <c r="H509" i="18" s="1"/>
  <c r="I509" i="18" s="1"/>
  <c r="L508" i="18"/>
  <c r="M508" i="18" s="1"/>
  <c r="F519" i="18"/>
  <c r="G519" i="18" l="1"/>
  <c r="B510" i="18"/>
  <c r="H510" i="18" s="1"/>
  <c r="I510" i="18" s="1"/>
  <c r="L509" i="18"/>
  <c r="M509" i="18" s="1"/>
  <c r="F520" i="18"/>
  <c r="B511" i="18" l="1"/>
  <c r="H511" i="18" s="1"/>
  <c r="I511" i="18" s="1"/>
  <c r="L510" i="18"/>
  <c r="M510" i="18" s="1"/>
  <c r="G520" i="18"/>
  <c r="F521" i="18"/>
  <c r="G521" i="18" l="1"/>
  <c r="B512" i="18"/>
  <c r="H512" i="18" s="1"/>
  <c r="I512" i="18" s="1"/>
  <c r="L511" i="18"/>
  <c r="M511" i="18" s="1"/>
  <c r="F522" i="18"/>
  <c r="G522" i="18" l="1"/>
  <c r="B513" i="18"/>
  <c r="H513" i="18" s="1"/>
  <c r="I513" i="18" s="1"/>
  <c r="L512" i="18"/>
  <c r="M512" i="18" s="1"/>
  <c r="F523" i="18"/>
  <c r="B514" i="18" l="1"/>
  <c r="H514" i="18" s="1"/>
  <c r="I514" i="18" s="1"/>
  <c r="L513" i="18"/>
  <c r="M513" i="18" s="1"/>
  <c r="G523" i="18"/>
  <c r="F524" i="18"/>
  <c r="G524" i="18" l="1"/>
  <c r="B515" i="18"/>
  <c r="H515" i="18" s="1"/>
  <c r="I515" i="18" s="1"/>
  <c r="L514" i="18"/>
  <c r="M514" i="18" s="1"/>
  <c r="F525" i="18"/>
  <c r="B516" i="18" l="1"/>
  <c r="H516" i="18" s="1"/>
  <c r="I516" i="18" s="1"/>
  <c r="L515" i="18"/>
  <c r="M515" i="18" s="1"/>
  <c r="G525" i="18"/>
  <c r="F526" i="18"/>
  <c r="G526" i="18" l="1"/>
  <c r="B517" i="18"/>
  <c r="H517" i="18" s="1"/>
  <c r="I517" i="18" s="1"/>
  <c r="L516" i="18"/>
  <c r="M516" i="18" s="1"/>
  <c r="F527" i="18"/>
  <c r="G527" i="18" l="1"/>
  <c r="B518" i="18"/>
  <c r="H518" i="18" s="1"/>
  <c r="I518" i="18" s="1"/>
  <c r="L517" i="18"/>
  <c r="M517" i="18" s="1"/>
  <c r="F528" i="18"/>
  <c r="G528" i="18" l="1"/>
  <c r="B519" i="18"/>
  <c r="H519" i="18" s="1"/>
  <c r="I519" i="18" s="1"/>
  <c r="L518" i="18"/>
  <c r="M518" i="18" s="1"/>
  <c r="F529" i="18"/>
  <c r="G529" i="18" l="1"/>
  <c r="B520" i="18"/>
  <c r="H520" i="18" s="1"/>
  <c r="I520" i="18" s="1"/>
  <c r="L519" i="18"/>
  <c r="M519" i="18" s="1"/>
  <c r="F530" i="18"/>
  <c r="G530" i="18" l="1"/>
  <c r="B521" i="18"/>
  <c r="H521" i="18" s="1"/>
  <c r="I521" i="18" s="1"/>
  <c r="L520" i="18"/>
  <c r="M520" i="18" s="1"/>
  <c r="F531" i="18"/>
  <c r="G531" i="18" l="1"/>
  <c r="B522" i="18"/>
  <c r="H522" i="18" s="1"/>
  <c r="I522" i="18" s="1"/>
  <c r="L521" i="18"/>
  <c r="M521" i="18" s="1"/>
  <c r="F532" i="18"/>
  <c r="G532" i="18" l="1"/>
  <c r="B523" i="18"/>
  <c r="H523" i="18" s="1"/>
  <c r="I523" i="18" s="1"/>
  <c r="L522" i="18"/>
  <c r="M522" i="18" s="1"/>
  <c r="F533" i="18"/>
  <c r="G533" i="18" l="1"/>
  <c r="B524" i="18"/>
  <c r="H524" i="18" s="1"/>
  <c r="I524" i="18" s="1"/>
  <c r="L523" i="18"/>
  <c r="M523" i="18" s="1"/>
  <c r="F534" i="18"/>
  <c r="G534" i="18" l="1"/>
  <c r="B525" i="18"/>
  <c r="H525" i="18" s="1"/>
  <c r="I525" i="18" s="1"/>
  <c r="L524" i="18"/>
  <c r="M524" i="18" s="1"/>
  <c r="F535" i="18"/>
  <c r="G535" i="18" l="1"/>
  <c r="B526" i="18"/>
  <c r="H526" i="18" s="1"/>
  <c r="I526" i="18" s="1"/>
  <c r="L525" i="18"/>
  <c r="M525" i="18" s="1"/>
  <c r="F536" i="18"/>
  <c r="G536" i="18" l="1"/>
  <c r="B527" i="18"/>
  <c r="H527" i="18" s="1"/>
  <c r="I527" i="18" s="1"/>
  <c r="L526" i="18"/>
  <c r="M526" i="18" s="1"/>
  <c r="F537" i="18"/>
  <c r="G537" i="18" l="1"/>
  <c r="B528" i="18"/>
  <c r="H528" i="18" s="1"/>
  <c r="I528" i="18" s="1"/>
  <c r="L527" i="18"/>
  <c r="M527" i="18" s="1"/>
  <c r="F538" i="18"/>
  <c r="G538" i="18" l="1"/>
  <c r="B529" i="18"/>
  <c r="H529" i="18" s="1"/>
  <c r="I529" i="18" s="1"/>
  <c r="L528" i="18"/>
  <c r="M528" i="18" s="1"/>
  <c r="F539" i="18"/>
  <c r="G539" i="18" l="1"/>
  <c r="B530" i="18"/>
  <c r="H530" i="18" s="1"/>
  <c r="I530" i="18" s="1"/>
  <c r="L529" i="18"/>
  <c r="M529" i="18" s="1"/>
  <c r="F540" i="18"/>
  <c r="G540" i="18" l="1"/>
  <c r="B531" i="18"/>
  <c r="H531" i="18" s="1"/>
  <c r="I531" i="18" s="1"/>
  <c r="L530" i="18"/>
  <c r="M530" i="18" s="1"/>
  <c r="F541" i="18"/>
  <c r="G541" i="18" l="1"/>
  <c r="B532" i="18"/>
  <c r="H532" i="18" s="1"/>
  <c r="I532" i="18" s="1"/>
  <c r="L531" i="18"/>
  <c r="M531" i="18" s="1"/>
  <c r="F542" i="18"/>
  <c r="G542" i="18" l="1"/>
  <c r="B533" i="18"/>
  <c r="H533" i="18" s="1"/>
  <c r="I533" i="18" s="1"/>
  <c r="L532" i="18"/>
  <c r="M532" i="18" s="1"/>
  <c r="F543" i="18"/>
  <c r="G543" i="18" l="1"/>
  <c r="B534" i="18"/>
  <c r="H534" i="18" s="1"/>
  <c r="I534" i="18" s="1"/>
  <c r="L533" i="18"/>
  <c r="M533" i="18" s="1"/>
  <c r="F544" i="18"/>
  <c r="G544" i="18" l="1"/>
  <c r="B535" i="18"/>
  <c r="H535" i="18" s="1"/>
  <c r="I535" i="18" s="1"/>
  <c r="L534" i="18"/>
  <c r="M534" i="18" s="1"/>
  <c r="F545" i="18"/>
  <c r="G545" i="18" l="1"/>
  <c r="B536" i="18"/>
  <c r="H536" i="18" s="1"/>
  <c r="I536" i="18" s="1"/>
  <c r="L535" i="18"/>
  <c r="M535" i="18" s="1"/>
  <c r="F546" i="18"/>
  <c r="G546" i="18" l="1"/>
  <c r="B537" i="18"/>
  <c r="H537" i="18" s="1"/>
  <c r="I537" i="18" s="1"/>
  <c r="L536" i="18"/>
  <c r="M536" i="18" s="1"/>
  <c r="F547" i="18"/>
  <c r="G547" i="18" l="1"/>
  <c r="B538" i="18"/>
  <c r="H538" i="18" s="1"/>
  <c r="I538" i="18" s="1"/>
  <c r="L537" i="18"/>
  <c r="M537" i="18" s="1"/>
  <c r="F548" i="18"/>
  <c r="G548" i="18" l="1"/>
  <c r="B539" i="18"/>
  <c r="H539" i="18" s="1"/>
  <c r="I539" i="18" s="1"/>
  <c r="L538" i="18"/>
  <c r="M538" i="18" s="1"/>
  <c r="F549" i="18"/>
  <c r="G549" i="18" l="1"/>
  <c r="B540" i="18"/>
  <c r="H540" i="18" s="1"/>
  <c r="I540" i="18" s="1"/>
  <c r="L539" i="18"/>
  <c r="M539" i="18" s="1"/>
  <c r="F550" i="18"/>
  <c r="G550" i="18" l="1"/>
  <c r="B541" i="18"/>
  <c r="H541" i="18" s="1"/>
  <c r="I541" i="18" s="1"/>
  <c r="L540" i="18"/>
  <c r="M540" i="18" s="1"/>
  <c r="F551" i="18"/>
  <c r="G551" i="18" l="1"/>
  <c r="B542" i="18"/>
  <c r="H542" i="18" s="1"/>
  <c r="I542" i="18" s="1"/>
  <c r="L541" i="18"/>
  <c r="M541" i="18" s="1"/>
  <c r="F552" i="18"/>
  <c r="G552" i="18" l="1"/>
  <c r="B543" i="18"/>
  <c r="H543" i="18" s="1"/>
  <c r="I543" i="18" s="1"/>
  <c r="L542" i="18"/>
  <c r="M542" i="18" s="1"/>
  <c r="F553" i="18"/>
  <c r="B544" i="18" l="1"/>
  <c r="H544" i="18" s="1"/>
  <c r="I544" i="18" s="1"/>
  <c r="L543" i="18"/>
  <c r="M543" i="18" s="1"/>
  <c r="G553" i="18"/>
  <c r="F554" i="18"/>
  <c r="G554" i="18" l="1"/>
  <c r="B545" i="18"/>
  <c r="H545" i="18" s="1"/>
  <c r="I545" i="18" s="1"/>
  <c r="L544" i="18"/>
  <c r="M544" i="18" s="1"/>
  <c r="F555" i="18"/>
  <c r="B546" i="18" l="1"/>
  <c r="H546" i="18" s="1"/>
  <c r="I546" i="18" s="1"/>
  <c r="L545" i="18"/>
  <c r="M545" i="18" s="1"/>
  <c r="G555" i="18"/>
  <c r="F556" i="18"/>
  <c r="G556" i="18" l="1"/>
  <c r="B547" i="18"/>
  <c r="H547" i="18" s="1"/>
  <c r="I547" i="18" s="1"/>
  <c r="L546" i="18"/>
  <c r="M546" i="18" s="1"/>
  <c r="F557" i="18"/>
  <c r="G557" i="18" l="1"/>
  <c r="B548" i="18"/>
  <c r="H548" i="18" s="1"/>
  <c r="I548" i="18" s="1"/>
  <c r="L547" i="18"/>
  <c r="M547" i="18" s="1"/>
  <c r="F558" i="18"/>
  <c r="G558" i="18" l="1"/>
  <c r="B549" i="18"/>
  <c r="H549" i="18" s="1"/>
  <c r="I549" i="18" s="1"/>
  <c r="L548" i="18"/>
  <c r="M548" i="18" s="1"/>
  <c r="F559" i="18"/>
  <c r="G559" i="18" l="1"/>
  <c r="B550" i="18"/>
  <c r="H550" i="18" s="1"/>
  <c r="I550" i="18" s="1"/>
  <c r="L549" i="18"/>
  <c r="M549" i="18" s="1"/>
  <c r="F560" i="18"/>
  <c r="G560" i="18" l="1"/>
  <c r="B551" i="18"/>
  <c r="H551" i="18" s="1"/>
  <c r="I551" i="18" s="1"/>
  <c r="L550" i="18"/>
  <c r="M550" i="18" s="1"/>
  <c r="F561" i="18"/>
  <c r="G561" i="18" l="1"/>
  <c r="B552" i="18"/>
  <c r="H552" i="18" s="1"/>
  <c r="I552" i="18" s="1"/>
  <c r="L551" i="18"/>
  <c r="M551" i="18" s="1"/>
  <c r="F562" i="18"/>
  <c r="G562" i="18" l="1"/>
  <c r="B553" i="18"/>
  <c r="H553" i="18" s="1"/>
  <c r="I553" i="18" s="1"/>
  <c r="L552" i="18"/>
  <c r="M552" i="18" s="1"/>
  <c r="F563" i="18"/>
  <c r="G563" i="18" l="1"/>
  <c r="B554" i="18"/>
  <c r="H554" i="18" s="1"/>
  <c r="I554" i="18" s="1"/>
  <c r="L553" i="18"/>
  <c r="M553" i="18" s="1"/>
  <c r="F564" i="18"/>
  <c r="G564" i="18" l="1"/>
  <c r="B555" i="18"/>
  <c r="H555" i="18" s="1"/>
  <c r="I555" i="18" s="1"/>
  <c r="L554" i="18"/>
  <c r="M554" i="18" s="1"/>
  <c r="F565" i="18"/>
  <c r="G565" i="18" l="1"/>
  <c r="B556" i="18"/>
  <c r="H556" i="18" s="1"/>
  <c r="I556" i="18" s="1"/>
  <c r="L555" i="18"/>
  <c r="M555" i="18" s="1"/>
  <c r="F566" i="18"/>
  <c r="G566" i="18" l="1"/>
  <c r="B557" i="18"/>
  <c r="H557" i="18" s="1"/>
  <c r="I557" i="18" s="1"/>
  <c r="L556" i="18"/>
  <c r="M556" i="18" s="1"/>
  <c r="F567" i="18"/>
  <c r="G567" i="18" l="1"/>
  <c r="B558" i="18"/>
  <c r="H558" i="18" s="1"/>
  <c r="I558" i="18" s="1"/>
  <c r="L557" i="18"/>
  <c r="M557" i="18" s="1"/>
  <c r="F568" i="18"/>
  <c r="G568" i="18" l="1"/>
  <c r="B559" i="18"/>
  <c r="H559" i="18" s="1"/>
  <c r="I559" i="18" s="1"/>
  <c r="L558" i="18"/>
  <c r="M558" i="18" s="1"/>
  <c r="F569" i="18"/>
  <c r="G569" i="18" l="1"/>
  <c r="B560" i="18"/>
  <c r="H560" i="18" s="1"/>
  <c r="I560" i="18" s="1"/>
  <c r="L559" i="18"/>
  <c r="M559" i="18" s="1"/>
  <c r="F570" i="18"/>
  <c r="G570" i="18" l="1"/>
  <c r="B561" i="18"/>
  <c r="H561" i="18" s="1"/>
  <c r="I561" i="18" s="1"/>
  <c r="L560" i="18"/>
  <c r="M560" i="18" s="1"/>
  <c r="F571" i="18"/>
  <c r="B562" i="18" l="1"/>
  <c r="H562" i="18" s="1"/>
  <c r="I562" i="18" s="1"/>
  <c r="L561" i="18"/>
  <c r="M561" i="18" s="1"/>
  <c r="G571" i="18"/>
  <c r="F572" i="18"/>
  <c r="G572" i="18" l="1"/>
  <c r="B563" i="18"/>
  <c r="H563" i="18" s="1"/>
  <c r="I563" i="18" s="1"/>
  <c r="L562" i="18"/>
  <c r="M562" i="18" s="1"/>
  <c r="F573" i="18"/>
  <c r="B564" i="18" l="1"/>
  <c r="H564" i="18" s="1"/>
  <c r="I564" i="18" s="1"/>
  <c r="L563" i="18"/>
  <c r="M563" i="18" s="1"/>
  <c r="G573" i="18"/>
  <c r="F574" i="18"/>
  <c r="G574" i="18" l="1"/>
  <c r="B565" i="18"/>
  <c r="H565" i="18" s="1"/>
  <c r="I565" i="18" s="1"/>
  <c r="L564" i="18"/>
  <c r="M564" i="18" s="1"/>
  <c r="F575" i="18"/>
  <c r="G575" i="18" l="1"/>
  <c r="B566" i="18"/>
  <c r="H566" i="18" s="1"/>
  <c r="I566" i="18" s="1"/>
  <c r="L565" i="18"/>
  <c r="M565" i="18" s="1"/>
  <c r="F576" i="18"/>
  <c r="G576" i="18" l="1"/>
  <c r="B567" i="18"/>
  <c r="H567" i="18" s="1"/>
  <c r="I567" i="18" s="1"/>
  <c r="L566" i="18"/>
  <c r="M566" i="18" s="1"/>
  <c r="F577" i="18"/>
  <c r="G577" i="18" l="1"/>
  <c r="B568" i="18"/>
  <c r="H568" i="18" s="1"/>
  <c r="I568" i="18" s="1"/>
  <c r="L567" i="18"/>
  <c r="M567" i="18" s="1"/>
  <c r="F578" i="18"/>
  <c r="G578" i="18" l="1"/>
  <c r="B569" i="18"/>
  <c r="H569" i="18" s="1"/>
  <c r="I569" i="18" s="1"/>
  <c r="L568" i="18"/>
  <c r="M568" i="18" s="1"/>
  <c r="F579" i="18"/>
  <c r="G579" i="18" l="1"/>
  <c r="B570" i="18"/>
  <c r="H570" i="18" s="1"/>
  <c r="I570" i="18" s="1"/>
  <c r="L569" i="18"/>
  <c r="M569" i="18" s="1"/>
  <c r="F580" i="18"/>
  <c r="G580" i="18" l="1"/>
  <c r="B571" i="18"/>
  <c r="H571" i="18" s="1"/>
  <c r="I571" i="18" s="1"/>
  <c r="L570" i="18"/>
  <c r="M570" i="18" s="1"/>
  <c r="F581" i="18"/>
  <c r="B572" i="18" l="1"/>
  <c r="H572" i="18" s="1"/>
  <c r="I572" i="18" s="1"/>
  <c r="L571" i="18"/>
  <c r="M571" i="18" s="1"/>
  <c r="G581" i="18"/>
  <c r="F582" i="18"/>
  <c r="G582" i="18" l="1"/>
  <c r="B573" i="18"/>
  <c r="H573" i="18" s="1"/>
  <c r="I573" i="18" s="1"/>
  <c r="L572" i="18"/>
  <c r="M572" i="18" s="1"/>
  <c r="F583" i="18"/>
  <c r="G583" i="18" l="1"/>
  <c r="B574" i="18"/>
  <c r="H574" i="18" s="1"/>
  <c r="I574" i="18" s="1"/>
  <c r="L573" i="18"/>
  <c r="M573" i="18" s="1"/>
  <c r="F584" i="18"/>
  <c r="G584" i="18" l="1"/>
  <c r="B575" i="18"/>
  <c r="H575" i="18" s="1"/>
  <c r="I575" i="18" s="1"/>
  <c r="L574" i="18"/>
  <c r="M574" i="18" s="1"/>
  <c r="F585" i="18"/>
  <c r="G585" i="18" l="1"/>
  <c r="B576" i="18"/>
  <c r="H576" i="18" s="1"/>
  <c r="I576" i="18" s="1"/>
  <c r="L575" i="18"/>
  <c r="M575" i="18" s="1"/>
  <c r="F586" i="18"/>
  <c r="G586" i="18" l="1"/>
  <c r="B577" i="18"/>
  <c r="H577" i="18" s="1"/>
  <c r="I577" i="18" s="1"/>
  <c r="L576" i="18"/>
  <c r="M576" i="18" s="1"/>
  <c r="F587" i="18"/>
  <c r="G587" i="18" l="1"/>
  <c r="B578" i="18"/>
  <c r="H578" i="18" s="1"/>
  <c r="I578" i="18" s="1"/>
  <c r="L577" i="18"/>
  <c r="M577" i="18" s="1"/>
  <c r="F588" i="18"/>
  <c r="G588" i="18" l="1"/>
  <c r="B579" i="18"/>
  <c r="H579" i="18" s="1"/>
  <c r="I579" i="18" s="1"/>
  <c r="L578" i="18"/>
  <c r="M578" i="18" s="1"/>
  <c r="F589" i="18"/>
  <c r="G589" i="18" l="1"/>
  <c r="B580" i="18"/>
  <c r="H580" i="18" s="1"/>
  <c r="I580" i="18" s="1"/>
  <c r="L579" i="18"/>
  <c r="M579" i="18" s="1"/>
  <c r="F590" i="18"/>
  <c r="G590" i="18" l="1"/>
  <c r="B581" i="18"/>
  <c r="H581" i="18" s="1"/>
  <c r="I581" i="18" s="1"/>
  <c r="L580" i="18"/>
  <c r="M580" i="18" s="1"/>
  <c r="F591" i="18"/>
  <c r="G591" i="18" l="1"/>
  <c r="B582" i="18"/>
  <c r="H582" i="18" s="1"/>
  <c r="I582" i="18" s="1"/>
  <c r="L581" i="18"/>
  <c r="M581" i="18" s="1"/>
  <c r="F592" i="18"/>
  <c r="G592" i="18" l="1"/>
  <c r="B583" i="18"/>
  <c r="H583" i="18" s="1"/>
  <c r="I583" i="18" s="1"/>
  <c r="L582" i="18"/>
  <c r="M582" i="18" s="1"/>
  <c r="F593" i="18"/>
  <c r="G593" i="18" l="1"/>
  <c r="B584" i="18"/>
  <c r="H584" i="18" s="1"/>
  <c r="I584" i="18" s="1"/>
  <c r="L583" i="18"/>
  <c r="M583" i="18" s="1"/>
  <c r="F594" i="18"/>
  <c r="G594" i="18" l="1"/>
  <c r="B585" i="18"/>
  <c r="H585" i="18" s="1"/>
  <c r="I585" i="18" s="1"/>
  <c r="L584" i="18"/>
  <c r="M584" i="18" s="1"/>
  <c r="F595" i="18"/>
  <c r="B586" i="18" l="1"/>
  <c r="H586" i="18" s="1"/>
  <c r="I586" i="18" s="1"/>
  <c r="L585" i="18"/>
  <c r="M585" i="18" s="1"/>
  <c r="G595" i="18"/>
  <c r="F596" i="18"/>
  <c r="G596" i="18" l="1"/>
  <c r="B587" i="18"/>
  <c r="H587" i="18" s="1"/>
  <c r="I587" i="18" s="1"/>
  <c r="L586" i="18"/>
  <c r="M586" i="18" s="1"/>
  <c r="F597" i="18"/>
  <c r="B588" i="18" l="1"/>
  <c r="H588" i="18" s="1"/>
  <c r="I588" i="18" s="1"/>
  <c r="L587" i="18"/>
  <c r="M587" i="18" s="1"/>
  <c r="G597" i="18"/>
  <c r="F598" i="18"/>
  <c r="G598" i="18" l="1"/>
  <c r="B589" i="18"/>
  <c r="H589" i="18" s="1"/>
  <c r="I589" i="18" s="1"/>
  <c r="L588" i="18"/>
  <c r="M588" i="18" s="1"/>
  <c r="F599" i="18"/>
  <c r="G599" i="18" l="1"/>
  <c r="B590" i="18"/>
  <c r="H590" i="18" s="1"/>
  <c r="I590" i="18" s="1"/>
  <c r="L589" i="18"/>
  <c r="M589" i="18" s="1"/>
  <c r="F600" i="18"/>
  <c r="G600" i="18" l="1"/>
  <c r="B591" i="18"/>
  <c r="H591" i="18" s="1"/>
  <c r="I591" i="18" s="1"/>
  <c r="L590" i="18"/>
  <c r="M590" i="18" s="1"/>
  <c r="F601" i="18"/>
  <c r="G601" i="18" l="1"/>
  <c r="B592" i="18"/>
  <c r="H592" i="18" s="1"/>
  <c r="I592" i="18" s="1"/>
  <c r="L591" i="18"/>
  <c r="M591" i="18" s="1"/>
  <c r="F602" i="18"/>
  <c r="G602" i="18" l="1"/>
  <c r="B593" i="18"/>
  <c r="H593" i="18" s="1"/>
  <c r="I593" i="18" s="1"/>
  <c r="L592" i="18"/>
  <c r="M592" i="18" s="1"/>
  <c r="F603" i="18"/>
  <c r="G603" i="18" l="1"/>
  <c r="B594" i="18"/>
  <c r="H594" i="18" s="1"/>
  <c r="I594" i="18" s="1"/>
  <c r="L593" i="18"/>
  <c r="M593" i="18" s="1"/>
  <c r="F604" i="18"/>
  <c r="G604" i="18" l="1"/>
  <c r="B595" i="18"/>
  <c r="H595" i="18" s="1"/>
  <c r="I595" i="18" s="1"/>
  <c r="L594" i="18"/>
  <c r="M594" i="18" s="1"/>
  <c r="F605" i="18"/>
  <c r="B596" i="18" l="1"/>
  <c r="H596" i="18" s="1"/>
  <c r="I596" i="18" s="1"/>
  <c r="L595" i="18"/>
  <c r="M595" i="18" s="1"/>
  <c r="G605" i="18"/>
  <c r="F606" i="18"/>
  <c r="G606" i="18" l="1"/>
  <c r="B597" i="18"/>
  <c r="H597" i="18" s="1"/>
  <c r="I597" i="18" s="1"/>
  <c r="L596" i="18"/>
  <c r="M596" i="18" s="1"/>
  <c r="F607" i="18"/>
  <c r="G607" i="18" l="1"/>
  <c r="B598" i="18"/>
  <c r="H598" i="18" s="1"/>
  <c r="I598" i="18" s="1"/>
  <c r="L597" i="18"/>
  <c r="M597" i="18" s="1"/>
  <c r="F608" i="18"/>
  <c r="G608" i="18" l="1"/>
  <c r="B599" i="18"/>
  <c r="H599" i="18" s="1"/>
  <c r="I599" i="18" s="1"/>
  <c r="L598" i="18"/>
  <c r="M598" i="18" s="1"/>
  <c r="F609" i="18"/>
  <c r="G609" i="18" l="1"/>
  <c r="B600" i="18"/>
  <c r="H600" i="18" s="1"/>
  <c r="I600" i="18" s="1"/>
  <c r="L599" i="18"/>
  <c r="M599" i="18" s="1"/>
  <c r="F610" i="18"/>
  <c r="G610" i="18" l="1"/>
  <c r="B601" i="18"/>
  <c r="H601" i="18" s="1"/>
  <c r="I601" i="18" s="1"/>
  <c r="L600" i="18"/>
  <c r="M600" i="18" s="1"/>
  <c r="F611" i="18"/>
  <c r="G611" i="18" l="1"/>
  <c r="B602" i="18"/>
  <c r="H602" i="18" s="1"/>
  <c r="I602" i="18" s="1"/>
  <c r="L601" i="18"/>
  <c r="M601" i="18" s="1"/>
  <c r="F612" i="18"/>
  <c r="G612" i="18" l="1"/>
  <c r="B603" i="18"/>
  <c r="H603" i="18" s="1"/>
  <c r="I603" i="18" s="1"/>
  <c r="L602" i="18"/>
  <c r="M602" i="18" s="1"/>
  <c r="F613" i="18"/>
  <c r="G613" i="18" l="1"/>
  <c r="B604" i="18"/>
  <c r="H604" i="18" s="1"/>
  <c r="I604" i="18" s="1"/>
  <c r="L603" i="18"/>
  <c r="M603" i="18" s="1"/>
  <c r="F614" i="18"/>
  <c r="G614" i="18" l="1"/>
  <c r="B605" i="18"/>
  <c r="H605" i="18" s="1"/>
  <c r="I605" i="18" s="1"/>
  <c r="L604" i="18"/>
  <c r="M604" i="18" s="1"/>
  <c r="F615" i="18"/>
  <c r="G615" i="18" l="1"/>
  <c r="B606" i="18"/>
  <c r="H606" i="18" s="1"/>
  <c r="I606" i="18" s="1"/>
  <c r="L605" i="18"/>
  <c r="M605" i="18" s="1"/>
  <c r="F616" i="18"/>
  <c r="G616" i="18" l="1"/>
  <c r="B607" i="18"/>
  <c r="H607" i="18" s="1"/>
  <c r="I607" i="18" s="1"/>
  <c r="L606" i="18"/>
  <c r="M606" i="18" s="1"/>
  <c r="F617" i="18"/>
  <c r="G617" i="18" l="1"/>
  <c r="B608" i="18"/>
  <c r="H608" i="18" s="1"/>
  <c r="I608" i="18" s="1"/>
  <c r="L607" i="18"/>
  <c r="M607" i="18" s="1"/>
  <c r="F618" i="18"/>
  <c r="G618" i="18" l="1"/>
  <c r="B609" i="18"/>
  <c r="H609" i="18" s="1"/>
  <c r="I609" i="18" s="1"/>
  <c r="L608" i="18"/>
  <c r="M608" i="18" s="1"/>
  <c r="F619" i="18"/>
  <c r="G619" i="18" l="1"/>
  <c r="B610" i="18"/>
  <c r="H610" i="18" s="1"/>
  <c r="I610" i="18" s="1"/>
  <c r="L609" i="18"/>
  <c r="M609" i="18" s="1"/>
  <c r="F620" i="18"/>
  <c r="G620" i="18" l="1"/>
  <c r="B611" i="18"/>
  <c r="H611" i="18" s="1"/>
  <c r="I611" i="18" s="1"/>
  <c r="L610" i="18"/>
  <c r="M610" i="18" s="1"/>
  <c r="F621" i="18"/>
  <c r="G621" i="18" l="1"/>
  <c r="B612" i="18"/>
  <c r="H612" i="18" s="1"/>
  <c r="I612" i="18" s="1"/>
  <c r="L611" i="18"/>
  <c r="M611" i="18" s="1"/>
  <c r="F622" i="18"/>
  <c r="G622" i="18" l="1"/>
  <c r="B613" i="18"/>
  <c r="H613" i="18" s="1"/>
  <c r="I613" i="18" s="1"/>
  <c r="L612" i="18"/>
  <c r="M612" i="18" s="1"/>
  <c r="F623" i="18"/>
  <c r="G623" i="18" l="1"/>
  <c r="B614" i="18"/>
  <c r="H614" i="18" s="1"/>
  <c r="I614" i="18" s="1"/>
  <c r="L613" i="18"/>
  <c r="M613" i="18" s="1"/>
  <c r="F624" i="18"/>
  <c r="B615" i="18" l="1"/>
  <c r="H615" i="18" s="1"/>
  <c r="I615" i="18" s="1"/>
  <c r="L614" i="18"/>
  <c r="M614" i="18" s="1"/>
  <c r="G624" i="18"/>
  <c r="F625" i="18"/>
  <c r="G625" i="18" l="1"/>
  <c r="B616" i="18"/>
  <c r="H616" i="18" s="1"/>
  <c r="I616" i="18" s="1"/>
  <c r="L615" i="18"/>
  <c r="M615" i="18" s="1"/>
  <c r="F626" i="18"/>
  <c r="G626" i="18" l="1"/>
  <c r="B617" i="18"/>
  <c r="H617" i="18" s="1"/>
  <c r="I617" i="18" s="1"/>
  <c r="L616" i="18"/>
  <c r="M616" i="18" s="1"/>
  <c r="F627" i="18"/>
  <c r="G627" i="18" l="1"/>
  <c r="B618" i="18"/>
  <c r="H618" i="18" s="1"/>
  <c r="I618" i="18" s="1"/>
  <c r="L617" i="18"/>
  <c r="M617" i="18" s="1"/>
  <c r="F628" i="18"/>
  <c r="G628" i="18" l="1"/>
  <c r="B619" i="18"/>
  <c r="H619" i="18" s="1"/>
  <c r="I619" i="18" s="1"/>
  <c r="L618" i="18"/>
  <c r="M618" i="18" s="1"/>
  <c r="F629" i="18"/>
  <c r="G629" i="18" l="1"/>
  <c r="B620" i="18"/>
  <c r="H620" i="18" s="1"/>
  <c r="I620" i="18" s="1"/>
  <c r="L619" i="18"/>
  <c r="M619" i="18" s="1"/>
  <c r="F630" i="18"/>
  <c r="G630" i="18" l="1"/>
  <c r="B621" i="18"/>
  <c r="H621" i="18" s="1"/>
  <c r="I621" i="18" s="1"/>
  <c r="L620" i="18"/>
  <c r="M620" i="18" s="1"/>
  <c r="F631" i="18"/>
  <c r="G631" i="18" l="1"/>
  <c r="B622" i="18"/>
  <c r="H622" i="18" s="1"/>
  <c r="I622" i="18" s="1"/>
  <c r="L621" i="18"/>
  <c r="M621" i="18" s="1"/>
  <c r="F632" i="18"/>
  <c r="G632" i="18" l="1"/>
  <c r="B623" i="18"/>
  <c r="H623" i="18" s="1"/>
  <c r="I623" i="18" s="1"/>
  <c r="L622" i="18"/>
  <c r="M622" i="18" s="1"/>
  <c r="F633" i="18"/>
  <c r="B624" i="18" l="1"/>
  <c r="H624" i="18" s="1"/>
  <c r="I624" i="18" s="1"/>
  <c r="L623" i="18"/>
  <c r="M623" i="18" s="1"/>
  <c r="G633" i="18"/>
  <c r="F634" i="18"/>
  <c r="G634" i="18" l="1"/>
  <c r="B625" i="18"/>
  <c r="H625" i="18" s="1"/>
  <c r="I625" i="18" s="1"/>
  <c r="L624" i="18"/>
  <c r="M624" i="18" s="1"/>
  <c r="F635" i="18"/>
  <c r="G635" i="18" l="1"/>
  <c r="B626" i="18"/>
  <c r="H626" i="18" s="1"/>
  <c r="I626" i="18" s="1"/>
  <c r="L625" i="18"/>
  <c r="M625" i="18" s="1"/>
  <c r="F636" i="18"/>
  <c r="G636" i="18" l="1"/>
  <c r="B627" i="18"/>
  <c r="H627" i="18" s="1"/>
  <c r="I627" i="18" s="1"/>
  <c r="L626" i="18"/>
  <c r="M626" i="18" s="1"/>
  <c r="F637" i="18"/>
  <c r="G637" i="18" l="1"/>
  <c r="B628" i="18"/>
  <c r="H628" i="18" s="1"/>
  <c r="I628" i="18" s="1"/>
  <c r="L627" i="18"/>
  <c r="M627" i="18" s="1"/>
  <c r="F638" i="18"/>
  <c r="B629" i="18" l="1"/>
  <c r="H629" i="18" s="1"/>
  <c r="I629" i="18" s="1"/>
  <c r="L628" i="18"/>
  <c r="M628" i="18" s="1"/>
  <c r="G638" i="18"/>
  <c r="F639" i="18"/>
  <c r="G639" i="18" l="1"/>
  <c r="B630" i="18"/>
  <c r="H630" i="18" s="1"/>
  <c r="I630" i="18" s="1"/>
  <c r="L629" i="18"/>
  <c r="M629" i="18" s="1"/>
  <c r="F640" i="18"/>
  <c r="G640" i="18" l="1"/>
  <c r="B631" i="18"/>
  <c r="H631" i="18" s="1"/>
  <c r="I631" i="18" s="1"/>
  <c r="L630" i="18"/>
  <c r="M630" i="18" s="1"/>
  <c r="F641" i="18"/>
  <c r="G641" i="18" l="1"/>
  <c r="B632" i="18"/>
  <c r="H632" i="18" s="1"/>
  <c r="I632" i="18" s="1"/>
  <c r="L631" i="18"/>
  <c r="M631" i="18" s="1"/>
  <c r="F642" i="18"/>
  <c r="G642" i="18" l="1"/>
  <c r="B633" i="18"/>
  <c r="H633" i="18" s="1"/>
  <c r="I633" i="18" s="1"/>
  <c r="L632" i="18"/>
  <c r="M632" i="18" s="1"/>
  <c r="F643" i="18"/>
  <c r="G643" i="18" l="1"/>
  <c r="B634" i="18"/>
  <c r="H634" i="18" s="1"/>
  <c r="I634" i="18" s="1"/>
  <c r="L633" i="18"/>
  <c r="M633" i="18" s="1"/>
  <c r="F644" i="18"/>
  <c r="G644" i="18" l="1"/>
  <c r="B635" i="18"/>
  <c r="H635" i="18" s="1"/>
  <c r="I635" i="18" s="1"/>
  <c r="L634" i="18"/>
  <c r="M634" i="18" s="1"/>
  <c r="F645" i="18"/>
  <c r="G645" i="18" l="1"/>
  <c r="B636" i="18"/>
  <c r="H636" i="18" s="1"/>
  <c r="I636" i="18" s="1"/>
  <c r="L635" i="18"/>
  <c r="M635" i="18" s="1"/>
  <c r="F646" i="18"/>
  <c r="G646" i="18" l="1"/>
  <c r="B637" i="18"/>
  <c r="H637" i="18" s="1"/>
  <c r="I637" i="18" s="1"/>
  <c r="L636" i="18"/>
  <c r="M636" i="18" s="1"/>
  <c r="F647" i="18"/>
  <c r="G647" i="18" l="1"/>
  <c r="B638" i="18"/>
  <c r="H638" i="18" s="1"/>
  <c r="I638" i="18" s="1"/>
  <c r="L637" i="18"/>
  <c r="M637" i="18" s="1"/>
  <c r="F648" i="18"/>
  <c r="G648" i="18" l="1"/>
  <c r="B639" i="18"/>
  <c r="H639" i="18" s="1"/>
  <c r="I639" i="18" s="1"/>
  <c r="L638" i="18"/>
  <c r="M638" i="18" s="1"/>
  <c r="F649" i="18"/>
  <c r="G649" i="18" l="1"/>
  <c r="B640" i="18"/>
  <c r="H640" i="18" s="1"/>
  <c r="I640" i="18" s="1"/>
  <c r="L639" i="18"/>
  <c r="M639" i="18" s="1"/>
  <c r="F650" i="18"/>
  <c r="G650" i="18" l="1"/>
  <c r="B641" i="18"/>
  <c r="H641" i="18" s="1"/>
  <c r="I641" i="18" s="1"/>
  <c r="L640" i="18"/>
  <c r="M640" i="18" s="1"/>
  <c r="F651" i="18"/>
  <c r="G651" i="18" l="1"/>
  <c r="B642" i="18"/>
  <c r="H642" i="18" s="1"/>
  <c r="I642" i="18" s="1"/>
  <c r="L641" i="18"/>
  <c r="M641" i="18" s="1"/>
  <c r="F652" i="18"/>
  <c r="G652" i="18" l="1"/>
  <c r="B643" i="18"/>
  <c r="H643" i="18" s="1"/>
  <c r="I643" i="18" s="1"/>
  <c r="L642" i="18"/>
  <c r="M642" i="18" s="1"/>
  <c r="F653" i="18"/>
  <c r="G653" i="18" l="1"/>
  <c r="B644" i="18"/>
  <c r="H644" i="18" s="1"/>
  <c r="I644" i="18" s="1"/>
  <c r="L643" i="18"/>
  <c r="M643" i="18" s="1"/>
  <c r="F654" i="18"/>
  <c r="G654" i="18" l="1"/>
  <c r="B645" i="18"/>
  <c r="H645" i="18" s="1"/>
  <c r="I645" i="18" s="1"/>
  <c r="L644" i="18"/>
  <c r="M644" i="18" s="1"/>
  <c r="F655" i="18"/>
  <c r="G655" i="18" l="1"/>
  <c r="B646" i="18"/>
  <c r="H646" i="18" s="1"/>
  <c r="I646" i="18" s="1"/>
  <c r="L645" i="18"/>
  <c r="M645" i="18" s="1"/>
  <c r="F656" i="18"/>
  <c r="G656" i="18" l="1"/>
  <c r="B647" i="18"/>
  <c r="H647" i="18" s="1"/>
  <c r="I647" i="18" s="1"/>
  <c r="L646" i="18"/>
  <c r="M646" i="18" s="1"/>
  <c r="F657" i="18"/>
  <c r="G657" i="18" l="1"/>
  <c r="B648" i="18"/>
  <c r="H648" i="18" s="1"/>
  <c r="I648" i="18" s="1"/>
  <c r="L647" i="18"/>
  <c r="M647" i="18" s="1"/>
  <c r="F658" i="18"/>
  <c r="G658" i="18" l="1"/>
  <c r="B649" i="18"/>
  <c r="H649" i="18" s="1"/>
  <c r="I649" i="18" s="1"/>
  <c r="L648" i="18"/>
  <c r="M648" i="18" s="1"/>
  <c r="F659" i="18"/>
  <c r="G659" i="18" l="1"/>
  <c r="B650" i="18"/>
  <c r="H650" i="18" s="1"/>
  <c r="I650" i="18" s="1"/>
  <c r="L649" i="18"/>
  <c r="M649" i="18" s="1"/>
  <c r="F660" i="18"/>
  <c r="G660" i="18" l="1"/>
  <c r="B651" i="18"/>
  <c r="H651" i="18" s="1"/>
  <c r="I651" i="18" s="1"/>
  <c r="L650" i="18"/>
  <c r="M650" i="18" s="1"/>
  <c r="F661" i="18"/>
  <c r="G661" i="18" l="1"/>
  <c r="B652" i="18"/>
  <c r="H652" i="18" s="1"/>
  <c r="I652" i="18" s="1"/>
  <c r="L651" i="18"/>
  <c r="M651" i="18" s="1"/>
  <c r="F662" i="18"/>
  <c r="G662" i="18" l="1"/>
  <c r="B653" i="18"/>
  <c r="H653" i="18" s="1"/>
  <c r="I653" i="18" s="1"/>
  <c r="L652" i="18"/>
  <c r="M652" i="18" s="1"/>
  <c r="F663" i="18"/>
  <c r="G663" i="18" l="1"/>
  <c r="B654" i="18"/>
  <c r="H654" i="18" s="1"/>
  <c r="I654" i="18" s="1"/>
  <c r="L653" i="18"/>
  <c r="M653" i="18" s="1"/>
  <c r="F664" i="18"/>
  <c r="B655" i="18" l="1"/>
  <c r="H655" i="18" s="1"/>
  <c r="I655" i="18" s="1"/>
  <c r="L654" i="18"/>
  <c r="M654" i="18" s="1"/>
  <c r="G664" i="18"/>
  <c r="F665" i="18"/>
  <c r="G665" i="18" l="1"/>
  <c r="B656" i="18"/>
  <c r="H656" i="18" s="1"/>
  <c r="I656" i="18" s="1"/>
  <c r="L655" i="18"/>
  <c r="M655" i="18" s="1"/>
  <c r="F666" i="18"/>
  <c r="G666" i="18" l="1"/>
  <c r="B657" i="18"/>
  <c r="H657" i="18" s="1"/>
  <c r="I657" i="18" s="1"/>
  <c r="L656" i="18"/>
  <c r="M656" i="18" s="1"/>
  <c r="F667" i="18"/>
  <c r="G667" i="18" l="1"/>
  <c r="B658" i="18"/>
  <c r="H658" i="18" s="1"/>
  <c r="I658" i="18" s="1"/>
  <c r="L657" i="18"/>
  <c r="M657" i="18" s="1"/>
  <c r="F668" i="18"/>
  <c r="G668" i="18" l="1"/>
  <c r="B659" i="18"/>
  <c r="H659" i="18" s="1"/>
  <c r="I659" i="18" s="1"/>
  <c r="L658" i="18"/>
  <c r="M658" i="18" s="1"/>
  <c r="F669" i="18"/>
  <c r="G669" i="18" l="1"/>
  <c r="B660" i="18"/>
  <c r="H660" i="18" s="1"/>
  <c r="I660" i="18" s="1"/>
  <c r="L659" i="18"/>
  <c r="M659" i="18" s="1"/>
  <c r="F670" i="18"/>
  <c r="G670" i="18" l="1"/>
  <c r="B661" i="18"/>
  <c r="H661" i="18" s="1"/>
  <c r="I661" i="18" s="1"/>
  <c r="L660" i="18"/>
  <c r="M660" i="18" s="1"/>
  <c r="F671" i="18"/>
  <c r="G671" i="18" l="1"/>
  <c r="B662" i="18"/>
  <c r="H662" i="18" s="1"/>
  <c r="I662" i="18" s="1"/>
  <c r="L661" i="18"/>
  <c r="M661" i="18" s="1"/>
  <c r="F672" i="18"/>
  <c r="G672" i="18" l="1"/>
  <c r="B663" i="18"/>
  <c r="H663" i="18" s="1"/>
  <c r="I663" i="18" s="1"/>
  <c r="L662" i="18"/>
  <c r="M662" i="18" s="1"/>
  <c r="F673" i="18"/>
  <c r="G673" i="18" l="1"/>
  <c r="B664" i="18"/>
  <c r="H664" i="18" s="1"/>
  <c r="I664" i="18" s="1"/>
  <c r="L663" i="18"/>
  <c r="M663" i="18" s="1"/>
  <c r="F674" i="18"/>
  <c r="G674" i="18" l="1"/>
  <c r="B665" i="18"/>
  <c r="H665" i="18" s="1"/>
  <c r="I665" i="18" s="1"/>
  <c r="L664" i="18"/>
  <c r="M664" i="18" s="1"/>
  <c r="F675" i="18"/>
  <c r="G675" i="18" l="1"/>
  <c r="B666" i="18"/>
  <c r="H666" i="18" s="1"/>
  <c r="I666" i="18" s="1"/>
  <c r="L665" i="18"/>
  <c r="M665" i="18" s="1"/>
  <c r="F676" i="18"/>
  <c r="G676" i="18" l="1"/>
  <c r="B667" i="18"/>
  <c r="H667" i="18" s="1"/>
  <c r="I667" i="18" s="1"/>
  <c r="L666" i="18"/>
  <c r="M666" i="18" s="1"/>
  <c r="F677" i="18"/>
  <c r="G677" i="18" l="1"/>
  <c r="B668" i="18"/>
  <c r="H668" i="18" s="1"/>
  <c r="I668" i="18" s="1"/>
  <c r="L667" i="18"/>
  <c r="M667" i="18" s="1"/>
  <c r="F678" i="18"/>
  <c r="G678" i="18" l="1"/>
  <c r="B669" i="18"/>
  <c r="H669" i="18" s="1"/>
  <c r="I669" i="18" s="1"/>
  <c r="L668" i="18"/>
  <c r="M668" i="18" s="1"/>
  <c r="F679" i="18"/>
  <c r="G679" i="18" l="1"/>
  <c r="B670" i="18"/>
  <c r="H670" i="18" s="1"/>
  <c r="I670" i="18" s="1"/>
  <c r="L669" i="18"/>
  <c r="M669" i="18" s="1"/>
  <c r="F680" i="18"/>
  <c r="G680" i="18" l="1"/>
  <c r="B671" i="18"/>
  <c r="H671" i="18" s="1"/>
  <c r="I671" i="18" s="1"/>
  <c r="L670" i="18"/>
  <c r="M670" i="18" s="1"/>
  <c r="F681" i="18"/>
  <c r="G681" i="18" l="1"/>
  <c r="B672" i="18"/>
  <c r="H672" i="18" s="1"/>
  <c r="I672" i="18" s="1"/>
  <c r="L671" i="18"/>
  <c r="M671" i="18" s="1"/>
  <c r="F682" i="18"/>
  <c r="B673" i="18" l="1"/>
  <c r="H673" i="18" s="1"/>
  <c r="I673" i="18" s="1"/>
  <c r="L672" i="18"/>
  <c r="M672" i="18" s="1"/>
  <c r="G682" i="18"/>
  <c r="F683" i="18"/>
  <c r="G683" i="18" l="1"/>
  <c r="B674" i="18"/>
  <c r="H674" i="18" s="1"/>
  <c r="I674" i="18" s="1"/>
  <c r="L673" i="18"/>
  <c r="M673" i="18" s="1"/>
  <c r="F684" i="18"/>
  <c r="G684" i="18" l="1"/>
  <c r="B675" i="18"/>
  <c r="H675" i="18" s="1"/>
  <c r="I675" i="18" s="1"/>
  <c r="L674" i="18"/>
  <c r="M674" i="18" s="1"/>
  <c r="F685" i="18"/>
  <c r="G685" i="18" l="1"/>
  <c r="B676" i="18"/>
  <c r="H676" i="18" s="1"/>
  <c r="I676" i="18" s="1"/>
  <c r="L675" i="18"/>
  <c r="M675" i="18" s="1"/>
  <c r="F686" i="18"/>
  <c r="G686" i="18" l="1"/>
  <c r="B677" i="18"/>
  <c r="H677" i="18" s="1"/>
  <c r="I677" i="18" s="1"/>
  <c r="L676" i="18"/>
  <c r="M676" i="18" s="1"/>
  <c r="F687" i="18"/>
  <c r="G687" i="18" l="1"/>
  <c r="B678" i="18"/>
  <c r="H678" i="18" s="1"/>
  <c r="I678" i="18" s="1"/>
  <c r="L677" i="18"/>
  <c r="M677" i="18" s="1"/>
  <c r="F688" i="18"/>
  <c r="G688" i="18" l="1"/>
  <c r="B679" i="18"/>
  <c r="H679" i="18" s="1"/>
  <c r="I679" i="18" s="1"/>
  <c r="L678" i="18"/>
  <c r="M678" i="18" s="1"/>
  <c r="F689" i="18"/>
  <c r="G689" i="18" l="1"/>
  <c r="B680" i="18"/>
  <c r="H680" i="18" s="1"/>
  <c r="I680" i="18" s="1"/>
  <c r="L679" i="18"/>
  <c r="M679" i="18" s="1"/>
  <c r="F690" i="18"/>
  <c r="G690" i="18" l="1"/>
  <c r="B681" i="18"/>
  <c r="H681" i="18" s="1"/>
  <c r="I681" i="18" s="1"/>
  <c r="L680" i="18"/>
  <c r="M680" i="18" s="1"/>
  <c r="F691" i="18"/>
  <c r="G691" i="18" l="1"/>
  <c r="B682" i="18"/>
  <c r="H682" i="18" s="1"/>
  <c r="I682" i="18" s="1"/>
  <c r="L681" i="18"/>
  <c r="M681" i="18" s="1"/>
  <c r="F692" i="18"/>
  <c r="G692" i="18" l="1"/>
  <c r="B683" i="18"/>
  <c r="H683" i="18" s="1"/>
  <c r="I683" i="18" s="1"/>
  <c r="L682" i="18"/>
  <c r="M682" i="18" s="1"/>
  <c r="F693" i="18"/>
  <c r="G693" i="18" l="1"/>
  <c r="B684" i="18"/>
  <c r="H684" i="18" s="1"/>
  <c r="I684" i="18" s="1"/>
  <c r="L683" i="18"/>
  <c r="M683" i="18" s="1"/>
  <c r="F694" i="18"/>
  <c r="G694" i="18" l="1"/>
  <c r="B685" i="18"/>
  <c r="H685" i="18" s="1"/>
  <c r="I685" i="18" s="1"/>
  <c r="L684" i="18"/>
  <c r="M684" i="18" s="1"/>
  <c r="F695" i="18"/>
  <c r="G695" i="18" l="1"/>
  <c r="B686" i="18"/>
  <c r="H686" i="18" s="1"/>
  <c r="I686" i="18" s="1"/>
  <c r="L685" i="18"/>
  <c r="M685" i="18" s="1"/>
  <c r="F696" i="18"/>
  <c r="G696" i="18" l="1"/>
  <c r="B687" i="18"/>
  <c r="H687" i="18" s="1"/>
  <c r="I687" i="18" s="1"/>
  <c r="L686" i="18"/>
  <c r="M686" i="18" s="1"/>
  <c r="F697" i="18"/>
  <c r="G697" i="18" l="1"/>
  <c r="B688" i="18"/>
  <c r="H688" i="18" s="1"/>
  <c r="I688" i="18" s="1"/>
  <c r="L687" i="18"/>
  <c r="M687" i="18" s="1"/>
  <c r="F698" i="18"/>
  <c r="G698" i="18" l="1"/>
  <c r="B689" i="18"/>
  <c r="H689" i="18" s="1"/>
  <c r="I689" i="18" s="1"/>
  <c r="L688" i="18"/>
  <c r="M688" i="18" s="1"/>
  <c r="F699" i="18"/>
  <c r="G699" i="18" l="1"/>
  <c r="B690" i="18"/>
  <c r="H690" i="18" s="1"/>
  <c r="I690" i="18" s="1"/>
  <c r="L689" i="18"/>
  <c r="M689" i="18" s="1"/>
  <c r="F700" i="18"/>
  <c r="G700" i="18" l="1"/>
  <c r="B691" i="18"/>
  <c r="H691" i="18" s="1"/>
  <c r="I691" i="18" s="1"/>
  <c r="L690" i="18"/>
  <c r="M690" i="18" s="1"/>
  <c r="F701" i="18"/>
  <c r="G701" i="18" l="1"/>
  <c r="B692" i="18"/>
  <c r="H692" i="18" s="1"/>
  <c r="I692" i="18" s="1"/>
  <c r="L691" i="18"/>
  <c r="M691" i="18" s="1"/>
  <c r="F702" i="18"/>
  <c r="G702" i="18" l="1"/>
  <c r="B693" i="18"/>
  <c r="H693" i="18" s="1"/>
  <c r="I693" i="18" s="1"/>
  <c r="L692" i="18"/>
  <c r="M692" i="18" s="1"/>
  <c r="F703" i="18"/>
  <c r="G703" i="18" l="1"/>
  <c r="B694" i="18"/>
  <c r="H694" i="18" s="1"/>
  <c r="I694" i="18" s="1"/>
  <c r="L693" i="18"/>
  <c r="M693" i="18" s="1"/>
  <c r="F704" i="18"/>
  <c r="G704" i="18" l="1"/>
  <c r="B695" i="18"/>
  <c r="H695" i="18" s="1"/>
  <c r="I695" i="18" s="1"/>
  <c r="L694" i="18"/>
  <c r="M694" i="18" s="1"/>
  <c r="F705" i="18"/>
  <c r="G705" i="18" l="1"/>
  <c r="B696" i="18"/>
  <c r="H696" i="18" s="1"/>
  <c r="I696" i="18" s="1"/>
  <c r="L695" i="18"/>
  <c r="M695" i="18" s="1"/>
  <c r="F706" i="18"/>
  <c r="G706" i="18" l="1"/>
  <c r="B697" i="18"/>
  <c r="H697" i="18" s="1"/>
  <c r="I697" i="18" s="1"/>
  <c r="L696" i="18"/>
  <c r="M696" i="18" s="1"/>
  <c r="F707" i="18"/>
  <c r="G707" i="18" l="1"/>
  <c r="B698" i="18"/>
  <c r="H698" i="18" s="1"/>
  <c r="I698" i="18" s="1"/>
  <c r="L697" i="18"/>
  <c r="M697" i="18" s="1"/>
  <c r="F708" i="18"/>
  <c r="G708" i="18" l="1"/>
  <c r="B699" i="18"/>
  <c r="H699" i="18" s="1"/>
  <c r="I699" i="18" s="1"/>
  <c r="L698" i="18"/>
  <c r="M698" i="18" s="1"/>
  <c r="F709" i="18"/>
  <c r="G709" i="18" l="1"/>
  <c r="B700" i="18"/>
  <c r="H700" i="18" s="1"/>
  <c r="I700" i="18" s="1"/>
  <c r="L699" i="18"/>
  <c r="M699" i="18" s="1"/>
  <c r="F710" i="18"/>
  <c r="B701" i="18" l="1"/>
  <c r="H701" i="18" s="1"/>
  <c r="I701" i="18" s="1"/>
  <c r="L700" i="18"/>
  <c r="M700" i="18" s="1"/>
  <c r="G710" i="18"/>
  <c r="F711" i="18"/>
  <c r="G711" i="18" l="1"/>
  <c r="B702" i="18"/>
  <c r="H702" i="18" s="1"/>
  <c r="I702" i="18" s="1"/>
  <c r="L701" i="18"/>
  <c r="M701" i="18" s="1"/>
  <c r="F712" i="18"/>
  <c r="G712" i="18" l="1"/>
  <c r="B703" i="18"/>
  <c r="H703" i="18" s="1"/>
  <c r="I703" i="18" s="1"/>
  <c r="L702" i="18"/>
  <c r="M702" i="18" s="1"/>
  <c r="F713" i="18"/>
  <c r="G713" i="18" l="1"/>
  <c r="B704" i="18"/>
  <c r="H704" i="18" s="1"/>
  <c r="I704" i="18" s="1"/>
  <c r="L703" i="18"/>
  <c r="M703" i="18" s="1"/>
  <c r="F714" i="18"/>
  <c r="G714" i="18" l="1"/>
  <c r="B705" i="18"/>
  <c r="H705" i="18" s="1"/>
  <c r="I705" i="18" s="1"/>
  <c r="L704" i="18"/>
  <c r="M704" i="18" s="1"/>
  <c r="F715" i="18"/>
  <c r="G715" i="18" l="1"/>
  <c r="B706" i="18"/>
  <c r="H706" i="18" s="1"/>
  <c r="I706" i="18" s="1"/>
  <c r="L705" i="18"/>
  <c r="M705" i="18" s="1"/>
  <c r="F716" i="18"/>
  <c r="G716" i="18" l="1"/>
  <c r="B707" i="18"/>
  <c r="H707" i="18" s="1"/>
  <c r="I707" i="18" s="1"/>
  <c r="L706" i="18"/>
  <c r="M706" i="18" s="1"/>
  <c r="F717" i="18"/>
  <c r="G717" i="18" l="1"/>
  <c r="B708" i="18"/>
  <c r="H708" i="18" s="1"/>
  <c r="I708" i="18" s="1"/>
  <c r="L707" i="18"/>
  <c r="M707" i="18" s="1"/>
  <c r="F718" i="18"/>
  <c r="G718" i="18" l="1"/>
  <c r="B709" i="18"/>
  <c r="H709" i="18" s="1"/>
  <c r="I709" i="18" s="1"/>
  <c r="L708" i="18"/>
  <c r="M708" i="18" s="1"/>
  <c r="F719" i="18"/>
  <c r="G719" i="18" l="1"/>
  <c r="B710" i="18"/>
  <c r="H710" i="18" s="1"/>
  <c r="I710" i="18" s="1"/>
  <c r="L709" i="18"/>
  <c r="M709" i="18" s="1"/>
  <c r="F720" i="18"/>
  <c r="G720" i="18" l="1"/>
  <c r="B711" i="18"/>
  <c r="H711" i="18" s="1"/>
  <c r="I711" i="18" s="1"/>
  <c r="L710" i="18"/>
  <c r="M710" i="18" s="1"/>
  <c r="F721" i="18"/>
  <c r="G721" i="18" l="1"/>
  <c r="B712" i="18"/>
  <c r="H712" i="18" s="1"/>
  <c r="I712" i="18" s="1"/>
  <c r="L711" i="18"/>
  <c r="M711" i="18" s="1"/>
  <c r="F722" i="18"/>
  <c r="G722" i="18" l="1"/>
  <c r="B713" i="18"/>
  <c r="H713" i="18" s="1"/>
  <c r="I713" i="18" s="1"/>
  <c r="L712" i="18"/>
  <c r="M712" i="18" s="1"/>
  <c r="F723" i="18"/>
  <c r="G723" i="18" l="1"/>
  <c r="B714" i="18"/>
  <c r="H714" i="18" s="1"/>
  <c r="I714" i="18" s="1"/>
  <c r="L713" i="18"/>
  <c r="M713" i="18" s="1"/>
  <c r="F724" i="18"/>
  <c r="F725" i="18"/>
  <c r="G724" i="18" l="1"/>
  <c r="G725" i="18"/>
  <c r="B715" i="18"/>
  <c r="H715" i="18" s="1"/>
  <c r="I715" i="18" s="1"/>
  <c r="L714" i="18"/>
  <c r="M714" i="18" s="1"/>
  <c r="B716" i="18" l="1"/>
  <c r="H716" i="18" s="1"/>
  <c r="I716" i="18" s="1"/>
  <c r="L715" i="18"/>
  <c r="M715" i="18" s="1"/>
  <c r="B717" i="18" l="1"/>
  <c r="H717" i="18" s="1"/>
  <c r="I717" i="18" s="1"/>
  <c r="L716" i="18"/>
  <c r="M716" i="18" s="1"/>
  <c r="B718" i="18" l="1"/>
  <c r="H718" i="18" s="1"/>
  <c r="I718" i="18" s="1"/>
  <c r="L717" i="18"/>
  <c r="M717" i="18" s="1"/>
  <c r="B719" i="18" l="1"/>
  <c r="H719" i="18" s="1"/>
  <c r="I719" i="18" s="1"/>
  <c r="L718" i="18"/>
  <c r="M718" i="18" s="1"/>
  <c r="L719" i="18" l="1"/>
  <c r="M719" i="18" s="1"/>
  <c r="B720" i="18"/>
  <c r="H720" i="18" s="1"/>
  <c r="I720" i="18" s="1"/>
  <c r="B721" i="18" l="1"/>
  <c r="H721" i="18" s="1"/>
  <c r="I721" i="18" s="1"/>
  <c r="L720" i="18"/>
  <c r="M720" i="18" s="1"/>
  <c r="B722" i="18" l="1"/>
  <c r="H722" i="18" s="1"/>
  <c r="I722" i="18" s="1"/>
  <c r="L721" i="18"/>
  <c r="M721" i="18" s="1"/>
  <c r="B723" i="18" l="1"/>
  <c r="H723" i="18" s="1"/>
  <c r="I723" i="18" s="1"/>
  <c r="L722" i="18"/>
  <c r="M722" i="18" s="1"/>
  <c r="B724" i="18" l="1"/>
  <c r="H724" i="18" s="1"/>
  <c r="I724" i="18" s="1"/>
  <c r="L723" i="18"/>
  <c r="M723" i="18" s="1"/>
  <c r="B725" i="18" l="1"/>
  <c r="H725" i="18" s="1"/>
  <c r="I725" i="18" s="1"/>
  <c r="L724" i="18"/>
  <c r="M724" i="18" s="1"/>
  <c r="L725" i="18" l="1"/>
  <c r="M725" i="18" s="1"/>
  <c r="L6" i="16"/>
  <c r="L8" i="16" l="1"/>
  <c r="H8" i="16" l="1"/>
  <c r="J10" i="16"/>
  <c r="J11" i="16" l="1"/>
  <c r="J12" i="16" s="1"/>
  <c r="J13" i="16" s="1"/>
  <c r="J14" i="16" s="1"/>
  <c r="J15" i="16" s="1"/>
  <c r="J16" i="16" s="1"/>
  <c r="J17" i="16" s="1"/>
  <c r="J18" i="16" s="1"/>
  <c r="J19" i="16" s="1"/>
  <c r="J20" i="16" s="1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J35" i="16" s="1"/>
  <c r="J36" i="16" s="1"/>
  <c r="J37" i="16" s="1"/>
  <c r="J38" i="16" s="1"/>
  <c r="J39" i="16" s="1"/>
  <c r="J40" i="16" s="1"/>
  <c r="J41" i="16" s="1"/>
  <c r="J42" i="16" s="1"/>
  <c r="J43" i="16" s="1"/>
  <c r="J44" i="16" s="1"/>
  <c r="J45" i="16" s="1"/>
  <c r="J46" i="16" s="1"/>
  <c r="J47" i="16" s="1"/>
  <c r="J48" i="16" s="1"/>
  <c r="J49" i="16" s="1"/>
  <c r="J50" i="16" s="1"/>
  <c r="J51" i="16" s="1"/>
  <c r="J52" i="16" s="1"/>
  <c r="J53" i="16" s="1"/>
  <c r="J54" i="16" s="1"/>
  <c r="J55" i="16" s="1"/>
  <c r="J56" i="16" s="1"/>
  <c r="J57" i="16" s="1"/>
  <c r="J58" i="16" s="1"/>
  <c r="J59" i="16" s="1"/>
  <c r="J60" i="16" s="1"/>
  <c r="J61" i="16" s="1"/>
  <c r="J62" i="16" s="1"/>
  <c r="J63" i="16" s="1"/>
  <c r="J64" i="16" s="1"/>
  <c r="J65" i="16" s="1"/>
  <c r="J66" i="16" s="1"/>
  <c r="J67" i="16" s="1"/>
  <c r="J68" i="16" s="1"/>
  <c r="J69" i="16" s="1"/>
  <c r="J70" i="16" s="1"/>
  <c r="J71" i="16" s="1"/>
  <c r="J72" i="16" s="1"/>
  <c r="J73" i="16" s="1"/>
  <c r="O9" i="16"/>
  <c r="L10" i="16"/>
  <c r="L11" i="16" l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73" i="16" s="1"/>
  <c r="M10" i="16"/>
  <c r="F11" i="16" s="1"/>
  <c r="O10" i="16" l="1"/>
  <c r="M11" i="16"/>
  <c r="F12" i="16" s="1"/>
  <c r="O11" i="16" l="1"/>
  <c r="M12" i="16"/>
  <c r="F13" i="16" s="1"/>
  <c r="O12" i="16" l="1"/>
  <c r="M13" i="16"/>
  <c r="F14" i="16" s="1"/>
  <c r="O13" i="16" l="1"/>
  <c r="M14" i="16"/>
  <c r="V14" i="16" l="1"/>
  <c r="W14" i="16" s="1"/>
  <c r="F15" i="16"/>
  <c r="O14" i="16" l="1"/>
  <c r="M15" i="16"/>
  <c r="C16" i="16" l="1"/>
  <c r="D16" i="16" s="1"/>
  <c r="R15" i="16"/>
  <c r="F16" i="16"/>
  <c r="O15" i="16" l="1"/>
  <c r="M16" i="16"/>
  <c r="F17" i="16" s="1"/>
  <c r="M17" i="16" s="1"/>
  <c r="C17" i="16" l="1"/>
  <c r="O16" i="16" l="1"/>
  <c r="V17" i="16" l="1"/>
  <c r="W17" i="16" s="1"/>
  <c r="C18" i="16"/>
  <c r="F18" i="16"/>
  <c r="O17" i="16" l="1"/>
  <c r="M18" i="16"/>
  <c r="C19" i="16" l="1"/>
  <c r="F19" i="16"/>
  <c r="O18" i="16" l="1"/>
  <c r="M19" i="16"/>
  <c r="R19" i="16" l="1"/>
  <c r="C20" i="16"/>
  <c r="F20" i="16"/>
  <c r="O19" i="16" l="1"/>
  <c r="M20" i="16"/>
  <c r="C21" i="16" l="1"/>
  <c r="V20" i="16"/>
  <c r="W20" i="16" s="1"/>
  <c r="R20" i="16"/>
  <c r="F21" i="16"/>
  <c r="O20" i="16" l="1"/>
  <c r="M21" i="16"/>
  <c r="C22" i="16" l="1"/>
  <c r="F22" i="16"/>
  <c r="O21" i="16" l="1"/>
  <c r="M22" i="16"/>
  <c r="R22" i="16" l="1"/>
  <c r="V22" i="16"/>
  <c r="W22" i="16" s="1"/>
  <c r="C23" i="16"/>
  <c r="F23" i="16"/>
  <c r="O22" i="16" l="1"/>
  <c r="M23" i="16"/>
  <c r="R23" i="16" l="1"/>
  <c r="C24" i="16"/>
  <c r="V23" i="16"/>
  <c r="W23" i="16" s="1"/>
  <c r="F24" i="16"/>
  <c r="O23" i="16" l="1"/>
  <c r="M24" i="16"/>
  <c r="C25" i="16" l="1"/>
  <c r="F25" i="16"/>
  <c r="O24" i="16" l="1"/>
  <c r="M25" i="16"/>
  <c r="C26" i="16" l="1"/>
  <c r="V25" i="16"/>
  <c r="W25" i="16" s="1"/>
  <c r="R25" i="16"/>
  <c r="F26" i="16"/>
  <c r="O25" i="16" l="1"/>
  <c r="M26" i="16"/>
  <c r="V26" i="16" l="1"/>
  <c r="W26" i="16" s="1"/>
  <c r="C27" i="16"/>
  <c r="F27" i="16"/>
  <c r="O26" i="16" l="1"/>
  <c r="M27" i="16"/>
  <c r="V27" i="16" l="1"/>
  <c r="W27" i="16" s="1"/>
  <c r="R27" i="16"/>
  <c r="C28" i="16"/>
  <c r="F28" i="16"/>
  <c r="O27" i="16" l="1"/>
  <c r="M28" i="16"/>
  <c r="R28" i="16" l="1"/>
  <c r="C29" i="16"/>
  <c r="V28" i="16"/>
  <c r="W28" i="16" s="1"/>
  <c r="F29" i="16"/>
  <c r="O28" i="16" l="1"/>
  <c r="M29" i="16"/>
  <c r="C30" i="16" l="1"/>
  <c r="R29" i="16"/>
  <c r="F30" i="16"/>
  <c r="O29" i="16" l="1"/>
  <c r="M30" i="16"/>
  <c r="V30" i="16" l="1"/>
  <c r="W30" i="16" s="1"/>
  <c r="R30" i="16"/>
  <c r="C31" i="16"/>
  <c r="F31" i="16"/>
  <c r="O30" i="16" l="1"/>
  <c r="M31" i="16"/>
  <c r="C32" i="16" l="1"/>
  <c r="R31" i="16"/>
  <c r="F32" i="16"/>
  <c r="V31" i="16"/>
  <c r="W31" i="16" s="1"/>
  <c r="O31" i="16" l="1"/>
  <c r="M32" i="16"/>
  <c r="R32" i="16" l="1"/>
  <c r="C33" i="16"/>
  <c r="F33" i="16"/>
  <c r="O32" i="16" l="1"/>
  <c r="M33" i="16"/>
  <c r="V33" i="16" l="1"/>
  <c r="W33" i="16" s="1"/>
  <c r="C34" i="16"/>
  <c r="R33" i="16"/>
  <c r="F34" i="16"/>
  <c r="O33" i="16" l="1"/>
  <c r="M34" i="16"/>
  <c r="V34" i="16" l="1"/>
  <c r="W34" i="16" s="1"/>
  <c r="R34" i="16"/>
  <c r="C35" i="16"/>
  <c r="F35" i="16"/>
  <c r="O34" i="16" l="1"/>
  <c r="M35" i="16"/>
  <c r="C36" i="16" l="1"/>
  <c r="R35" i="16"/>
  <c r="F36" i="16"/>
  <c r="O35" i="16" l="1"/>
  <c r="M36" i="16"/>
  <c r="C37" i="16" l="1"/>
  <c r="R36" i="16"/>
  <c r="F37" i="16"/>
  <c r="O36" i="16" l="1"/>
  <c r="M37" i="16"/>
  <c r="R37" i="16" l="1"/>
  <c r="C38" i="16"/>
  <c r="F38" i="16"/>
  <c r="O37" i="16" l="1"/>
  <c r="M38" i="16"/>
  <c r="R38" i="16" l="1"/>
  <c r="R8" i="16" s="1"/>
  <c r="C39" i="16"/>
  <c r="F39" i="16"/>
  <c r="O38" i="16" l="1"/>
  <c r="M39" i="16"/>
  <c r="D10" i="16"/>
  <c r="D13" i="16"/>
  <c r="E13" i="16" s="1"/>
  <c r="D12" i="16"/>
  <c r="F40" i="16" l="1"/>
  <c r="O39" i="16" l="1"/>
  <c r="M40" i="16"/>
  <c r="F41" i="16" s="1"/>
  <c r="O40" i="16" l="1"/>
  <c r="M41" i="16"/>
  <c r="F42" i="16" s="1"/>
  <c r="O41" i="16" l="1"/>
  <c r="M42" i="16"/>
  <c r="F43" i="16" s="1"/>
  <c r="O42" i="16" l="1"/>
  <c r="M43" i="16"/>
  <c r="F44" i="16" s="1"/>
  <c r="O43" i="16" l="1"/>
  <c r="M44" i="16"/>
  <c r="F45" i="16" s="1"/>
  <c r="O44" i="16" l="1"/>
  <c r="M45" i="16"/>
  <c r="F46" i="16" s="1"/>
  <c r="O45" i="16" l="1"/>
  <c r="M46" i="16"/>
  <c r="F47" i="16" s="1"/>
  <c r="O46" i="16" l="1"/>
  <c r="M47" i="16"/>
  <c r="F48" i="16" s="1"/>
  <c r="M48" i="16" l="1"/>
  <c r="F49" i="16" s="1"/>
  <c r="O47" i="16"/>
  <c r="O48" i="16" l="1"/>
  <c r="M49" i="16"/>
  <c r="F50" i="16" s="1"/>
  <c r="O49" i="16" l="1"/>
  <c r="M50" i="16"/>
  <c r="F51" i="16" s="1"/>
  <c r="O50" i="16" l="1"/>
  <c r="M51" i="16"/>
  <c r="F52" i="16" s="1"/>
  <c r="O51" i="16" l="1"/>
  <c r="M52" i="16"/>
  <c r="F53" i="16" s="1"/>
  <c r="O52" i="16" l="1"/>
  <c r="M53" i="16"/>
  <c r="F54" i="16" s="1"/>
  <c r="M54" i="16" l="1"/>
  <c r="F55" i="16" s="1"/>
  <c r="O53" i="16"/>
  <c r="O54" i="16" l="1"/>
  <c r="M55" i="16"/>
  <c r="F56" i="16" s="1"/>
  <c r="O55" i="16" l="1"/>
  <c r="M56" i="16"/>
  <c r="F57" i="16" s="1"/>
  <c r="O56" i="16" l="1"/>
  <c r="M57" i="16"/>
  <c r="F58" i="16" s="1"/>
  <c r="M58" i="16" l="1"/>
  <c r="F59" i="16" s="1"/>
  <c r="O57" i="16"/>
  <c r="O58" i="16" l="1"/>
  <c r="M59" i="16"/>
  <c r="F60" i="16" s="1"/>
  <c r="O59" i="16" l="1"/>
  <c r="M60" i="16"/>
  <c r="F61" i="16" s="1"/>
  <c r="O60" i="16" l="1"/>
  <c r="M61" i="16"/>
  <c r="F62" i="16" s="1"/>
  <c r="O61" i="16" l="1"/>
  <c r="M62" i="16"/>
  <c r="F63" i="16" s="1"/>
  <c r="O62" i="16" l="1"/>
  <c r="M63" i="16"/>
  <c r="F64" i="16" s="1"/>
  <c r="O63" i="16" l="1"/>
  <c r="M64" i="16"/>
  <c r="F65" i="16" s="1"/>
  <c r="O64" i="16" l="1"/>
  <c r="M65" i="16"/>
  <c r="F66" i="16" s="1"/>
  <c r="O65" i="16" l="1"/>
  <c r="M66" i="16"/>
  <c r="F67" i="16" s="1"/>
  <c r="O66" i="16" l="1"/>
  <c r="M67" i="16"/>
  <c r="F68" i="16" s="1"/>
  <c r="O67" i="16" l="1"/>
  <c r="M68" i="16"/>
  <c r="F69" i="16" s="1"/>
  <c r="O68" i="16" l="1"/>
  <c r="M69" i="16"/>
  <c r="F70" i="16" s="1"/>
  <c r="M70" i="16" l="1"/>
  <c r="F71" i="16" s="1"/>
  <c r="O69" i="16"/>
  <c r="O70" i="16" l="1"/>
  <c r="M71" i="16"/>
  <c r="F72" i="16" s="1"/>
  <c r="O71" i="16" l="1"/>
  <c r="M72" i="16"/>
  <c r="F73" i="16" s="1"/>
  <c r="O72" i="16" l="1"/>
  <c r="M73" i="16"/>
  <c r="O73" i="16" l="1"/>
</calcChain>
</file>

<file path=xl/sharedStrings.xml><?xml version="1.0" encoding="utf-8"?>
<sst xmlns="http://schemas.openxmlformats.org/spreadsheetml/2006/main" count="354" uniqueCount="129">
  <si>
    <t>Décès</t>
  </si>
  <si>
    <t>?</t>
  </si>
  <si>
    <t>Italie</t>
  </si>
  <si>
    <t>Haut Rhin</t>
  </si>
  <si>
    <t>x</t>
  </si>
  <si>
    <t xml:space="preserve"> / </t>
  </si>
  <si>
    <t xml:space="preserve">  / </t>
  </si>
  <si>
    <t>Franche compté</t>
  </si>
  <si>
    <t>20 h</t>
  </si>
  <si>
    <t>16 h</t>
  </si>
  <si>
    <t>Taux d'évolution</t>
  </si>
  <si>
    <t>France</t>
  </si>
  <si>
    <t>Réa</t>
  </si>
  <si>
    <t>Vivant</t>
  </si>
  <si>
    <t>L</t>
  </si>
  <si>
    <t>D</t>
  </si>
  <si>
    <t>S</t>
  </si>
  <si>
    <t>V</t>
  </si>
  <si>
    <t>J</t>
  </si>
  <si>
    <t>M</t>
  </si>
  <si>
    <t>Main</t>
  </si>
  <si>
    <t>C</t>
  </si>
  <si>
    <t>H</t>
  </si>
  <si>
    <t>G</t>
  </si>
  <si>
    <t>- 10 jr</t>
  </si>
  <si>
    <t>03</t>
  </si>
  <si>
    <t>ln(X)</t>
  </si>
  <si>
    <t>n/n_1</t>
  </si>
  <si>
    <t xml:space="preserve"> - 5 jr</t>
  </si>
  <si>
    <t>+</t>
  </si>
  <si>
    <t>H réa</t>
  </si>
  <si>
    <t>Date</t>
  </si>
  <si>
    <t>nb virus</t>
  </si>
  <si>
    <t>Δ</t>
  </si>
  <si>
    <t>04</t>
  </si>
  <si>
    <t>01</t>
  </si>
  <si>
    <t>U.E</t>
  </si>
  <si>
    <t>U,S,A</t>
  </si>
  <si>
    <t>36%</t>
  </si>
  <si>
    <t>Virus</t>
  </si>
  <si>
    <t>à 36 % de croissance populatoire</t>
  </si>
  <si>
    <t>Fr</t>
  </si>
  <si>
    <t>02</t>
  </si>
  <si>
    <t>05</t>
  </si>
  <si>
    <t>06</t>
  </si>
  <si>
    <t>07</t>
  </si>
  <si>
    <t>08</t>
  </si>
  <si>
    <t>09</t>
  </si>
  <si>
    <t>Ehpad pris en compte</t>
  </si>
  <si>
    <t>H guérit, puis sortie</t>
  </si>
  <si>
    <t>moy :</t>
  </si>
  <si>
    <t>dont</t>
  </si>
  <si>
    <t>Epad</t>
  </si>
  <si>
    <t>chiffre non donné : 1,07</t>
  </si>
  <si>
    <t>Jour J</t>
  </si>
  <si>
    <t>-10 j</t>
  </si>
  <si>
    <t>Pic théorique</t>
  </si>
  <si>
    <t>Allemagne</t>
  </si>
  <si>
    <t>Espagne</t>
  </si>
  <si>
    <t>USA</t>
  </si>
  <si>
    <t>Angletterre</t>
  </si>
  <si>
    <t xml:space="preserve"> %</t>
  </si>
  <si>
    <t>Tx êvol</t>
  </si>
  <si>
    <t>EHPAD</t>
  </si>
  <si>
    <t>X</t>
  </si>
  <si>
    <t>ln</t>
  </si>
  <si>
    <t>UE</t>
  </si>
  <si>
    <t>Croissance du nb virus / 7,2 nanomètre</t>
  </si>
  <si>
    <t>10</t>
  </si>
  <si>
    <t>11</t>
  </si>
  <si>
    <t>sur 5 j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</si>
  <si>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</si>
  <si>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</si>
  <si>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</si>
  <si>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</si>
  <si>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</si>
  <si>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</si>
  <si>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</si>
  <si>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</si>
  <si>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</si>
  <si>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CMS</t>
  </si>
  <si>
    <t>2 Jeudi de suite, 1 à 22%, l'autre à 36% (7,2 nm)</t>
  </si>
  <si>
    <t>4  / 03 / 2020</t>
  </si>
  <si>
    <t>5  / 03 / 2020</t>
  </si>
  <si>
    <t>6  / 03 / 2020</t>
  </si>
  <si>
    <t>7  / 03 / 2020</t>
  </si>
  <si>
    <t>8  / 03 / 2020</t>
  </si>
  <si>
    <t>9  / 03 / 2020</t>
  </si>
  <si>
    <t>10  / 03 / 2020</t>
  </si>
  <si>
    <t>11  / 03 / 2020</t>
  </si>
  <si>
    <t>12  / 03 / 2020</t>
  </si>
  <si>
    <t>14  / 03 / 2020</t>
  </si>
  <si>
    <t>15  / 03 / 2020</t>
  </si>
  <si>
    <t>16  / 03 / 2020</t>
  </si>
  <si>
    <t>17  / 03 / 2020</t>
  </si>
  <si>
    <t>18  / 03 / 2020</t>
  </si>
  <si>
    <t>19  / 03 / 2020</t>
  </si>
  <si>
    <t>20  / 03 / 2020</t>
  </si>
  <si>
    <t>21  / 03 / 2020</t>
  </si>
  <si>
    <t>22  / 03 / 2020</t>
  </si>
  <si>
    <t>23  / 03 / 2020</t>
  </si>
  <si>
    <t>24  / 03 / 2020</t>
  </si>
  <si>
    <t>25  / 03 / 2020</t>
  </si>
  <si>
    <t>26  / 03 / 2020</t>
  </si>
  <si>
    <t>27  / 03 / 2020</t>
  </si>
  <si>
    <t>28  / 03 / 2020</t>
  </si>
  <si>
    <t>29  / 03 / 2020</t>
  </si>
  <si>
    <t>30  / 03 / 2020</t>
  </si>
  <si>
    <t>31  / 03 / 2020</t>
  </si>
  <si>
    <t>01  / 04 / 2020</t>
  </si>
  <si>
    <t>02  / 05 / 2021</t>
  </si>
  <si>
    <t>03  / 06 / 2022</t>
  </si>
  <si>
    <t>04  / 07 / 2023</t>
  </si>
  <si>
    <t>05  / 08 / 2024</t>
  </si>
  <si>
    <t>BFMTV</t>
  </si>
  <si>
    <t>Ministre de la santé de France</t>
  </si>
  <si>
    <t>chiffre non donné</t>
  </si>
  <si>
    <t>7 % D / C</t>
  </si>
  <si>
    <t>D / C</t>
  </si>
  <si>
    <t>Tx évolu°</t>
  </si>
  <si>
    <t>a_i</t>
  </si>
  <si>
    <t>b_i</t>
  </si>
  <si>
    <t>Δ ° Δ</t>
  </si>
  <si>
    <t>x_3 = exp(x_2)/exp(x_1)</t>
  </si>
  <si>
    <t>ln ( exp(x_i+1)/exp(x_i) )</t>
  </si>
  <si>
    <t>corrélation approximative  entre le nb de virus et de décès</t>
  </si>
  <si>
    <t>exp ( 2/3 )</t>
  </si>
  <si>
    <t>exp (1)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</si>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</sst>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1" applyFont="1"/>
    <xf numFmtId="0" fontId="0" fillId="0" borderId="0" xfId="0" applyAlignment="1">
      <alignment horizontal="left"/>
    </xf>
    <xf numFmtId="14" fontId="0" fillId="0" borderId="0" xfId="0" applyNumberFormat="1"/>
    <xf numFmtId="9" fontId="0" fillId="0" borderId="0" xfId="1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3" xfId="0" quotePrefix="1" applyNumberFormat="1" applyBorder="1" applyAlignment="1">
      <alignment horizontal="center"/>
    </xf>
    <xf numFmtId="3" fontId="0" fillId="0" borderId="4" xfId="0" quotePrefix="1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quotePrefix="1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quotePrefix="1" applyNumberFormat="1" applyAlignment="1">
      <alignment horizontal="center"/>
    </xf>
    <xf numFmtId="3" fontId="4" fillId="7" borderId="0" xfId="0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3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3" fillId="2" borderId="0" xfId="0" quotePrefix="1" applyFont="1" applyFill="1"/>
    <xf numFmtId="3" fontId="0" fillId="7" borderId="0" xfId="0" applyNumberFormat="1" applyFill="1" applyAlignment="1">
      <alignment horizontal="left"/>
    </xf>
    <xf numFmtId="0" fontId="0" fillId="0" borderId="0" xfId="0" applyNumberFormat="1" applyAlignment="1"/>
    <xf numFmtId="3" fontId="0" fillId="7" borderId="0" xfId="0" quotePrefix="1" applyNumberForma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2" fillId="2" borderId="0" xfId="1" applyFont="1" applyFill="1"/>
    <xf numFmtId="0" fontId="5" fillId="5" borderId="0" xfId="0" applyFont="1" applyFill="1" applyBorder="1"/>
    <xf numFmtId="0" fontId="5" fillId="5" borderId="0" xfId="0" applyFont="1" applyFill="1"/>
    <xf numFmtId="0" fontId="5" fillId="5" borderId="0" xfId="0" quotePrefix="1" applyFont="1" applyFill="1"/>
    <xf numFmtId="9" fontId="0" fillId="7" borderId="0" xfId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9" fontId="3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9" fontId="0" fillId="6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6" borderId="0" xfId="0" applyNumberFormat="1" applyFill="1" applyAlignment="1">
      <alignment horizontal="left"/>
    </xf>
    <xf numFmtId="0" fontId="0" fillId="0" borderId="0" xfId="0"/>
    <xf numFmtId="3" fontId="0" fillId="5" borderId="0" xfId="0" applyNumberFormat="1" applyFill="1" applyAlignment="1">
      <alignment horizontal="center"/>
    </xf>
    <xf numFmtId="0" fontId="0" fillId="5" borderId="0" xfId="0" applyFill="1"/>
    <xf numFmtId="3" fontId="7" fillId="2" borderId="0" xfId="0" applyNumberFormat="1" applyFont="1" applyFill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3" fontId="4" fillId="0" borderId="0" xfId="0" applyNumberFormat="1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5" fillId="2" borderId="0" xfId="0" applyNumberFormat="1" applyFont="1" applyFill="1"/>
    <xf numFmtId="3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4" xfId="0" applyBorder="1"/>
    <xf numFmtId="0" fontId="0" fillId="4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/>
    <xf numFmtId="0" fontId="5" fillId="3" borderId="3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0" borderId="0" xfId="1" applyNumberFormat="1" applyFont="1" applyFill="1"/>
    <xf numFmtId="1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du nombre de décès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'Stat france'!$L$5:$L$40</c:f>
              <c:numCache>
                <c:formatCode>General</c:formatCode>
                <c:ptCount val="36"/>
                <c:pt idx="2" formatCode="#,##0">
                  <c:v>4</c:v>
                </c:pt>
                <c:pt idx="3" formatCode="#,##0">
                  <c:v>13</c:v>
                </c:pt>
                <c:pt idx="4" formatCode="#,##0">
                  <c:v>7</c:v>
                </c:pt>
                <c:pt idx="5" formatCode="#,##0">
                  <c:v>3</c:v>
                </c:pt>
                <c:pt idx="6" formatCode="#,##0">
                  <c:v>16</c:v>
                </c:pt>
                <c:pt idx="7" formatCode="#,##0">
                  <c:v>4</c:v>
                </c:pt>
                <c:pt idx="8" formatCode="#,##0">
                  <c:v>10</c:v>
                </c:pt>
                <c:pt idx="12" formatCode="#,##0">
                  <c:v>435</c:v>
                </c:pt>
                <c:pt idx="13" formatCode="#,##0">
                  <c:v>48</c:v>
                </c:pt>
                <c:pt idx="17" formatCode="#,##0">
                  <c:v>134</c:v>
                </c:pt>
                <c:pt idx="18" formatCode="#,##0">
                  <c:v>186</c:v>
                </c:pt>
                <c:pt idx="19" formatCode="#,##0">
                  <c:v>300</c:v>
                </c:pt>
                <c:pt idx="20" formatCode="#,##0">
                  <c:v>171</c:v>
                </c:pt>
                <c:pt idx="21" formatCode="#,##0">
                  <c:v>365</c:v>
                </c:pt>
                <c:pt idx="22" formatCode="#,##0">
                  <c:v>299</c:v>
                </c:pt>
                <c:pt idx="25" formatCode="#,##0">
                  <c:v>418</c:v>
                </c:pt>
                <c:pt idx="26" formatCode="#,##0">
                  <c:v>499</c:v>
                </c:pt>
                <c:pt idx="27" formatCode="#,##0">
                  <c:v>509</c:v>
                </c:pt>
                <c:pt idx="30" formatCode="#,##0">
                  <c:v>897</c:v>
                </c:pt>
                <c:pt idx="34" formatCode="#,##0">
                  <c:v>541</c:v>
                </c:pt>
                <c:pt idx="35" formatCode="#,##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3-4C77-B7B6-D4B6DC8CC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196456"/>
        <c:axId val="338196784"/>
      </c:barChart>
      <c:dateAx>
        <c:axId val="338196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196784"/>
        <c:crosses val="autoZero"/>
        <c:auto val="0"/>
        <c:lblOffset val="100"/>
        <c:baseTimeUnit val="days"/>
      </c:dateAx>
      <c:valAx>
        <c:axId val="338196784"/>
        <c:scaling>
          <c:orientation val="minMax"/>
          <c:max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1964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6164</xdr:colOff>
      <xdr:row>7</xdr:row>
      <xdr:rowOff>25773</xdr:rowOff>
    </xdr:from>
    <xdr:to>
      <xdr:col>65</xdr:col>
      <xdr:colOff>441512</xdr:colOff>
      <xdr:row>27</xdr:row>
      <xdr:rowOff>73398</xdr:rowOff>
    </xdr:to>
    <xdr:pic>
      <xdr:nvPicPr>
        <xdr:cNvPr id="3" name="Imag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96"/>
        <a:stretch/>
      </xdr:blipFill>
      <xdr:spPr bwMode="auto">
        <a:xfrm>
          <a:off x="19515605" y="1359273"/>
          <a:ext cx="5377142" cy="385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26181</xdr:colOff>
      <xdr:row>4</xdr:row>
      <xdr:rowOff>79895</xdr:rowOff>
    </xdr:from>
    <xdr:to>
      <xdr:col>35</xdr:col>
      <xdr:colOff>262936</xdr:colOff>
      <xdr:row>41</xdr:row>
      <xdr:rowOff>31448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"/>
  <sheetViews>
    <sheetView showGridLines="0" zoomScaleNormal="100" workbookViewId="0">
      <pane ySplit="1800" activePane="bottomLeft"/>
      <selection activeCell="BQ2" sqref="BQ1:BS1048576"/>
      <selection pane="bottomLeft" activeCell="O23" sqref="O23"/>
    </sheetView>
  </sheetViews>
  <sheetFormatPr baseColWidth="10" defaultRowHeight="15" x14ac:dyDescent="0.25"/>
  <cols>
    <col min="1" max="1" width="6.42578125" style="12" customWidth="1"/>
    <col min="2" max="2" width="3.7109375" style="12" customWidth="1"/>
    <col min="3" max="3" width="5.42578125" style="11" bestFit="1" customWidth="1"/>
    <col min="4" max="4" width="3.7109375" style="12" customWidth="1"/>
    <col min="5" max="5" width="3" bestFit="1" customWidth="1"/>
    <col min="6" max="6" width="3.140625" bestFit="1" customWidth="1"/>
    <col min="7" max="7" width="3" bestFit="1" customWidth="1"/>
    <col min="8" max="8" width="2.7109375" bestFit="1" customWidth="1"/>
    <col min="9" max="9" width="5" bestFit="1" customWidth="1"/>
    <col min="10" max="10" width="5" style="65" customWidth="1"/>
    <col min="11" max="11" width="14.5703125" customWidth="1"/>
    <col min="12" max="12" width="1.7109375" customWidth="1"/>
    <col min="13" max="13" width="4.7109375" style="17" customWidth="1"/>
    <col min="14" max="15" width="4.7109375" style="69" customWidth="1"/>
    <col min="16" max="16" width="9" style="3" customWidth="1"/>
    <col min="17" max="17" width="6.85546875" style="3" customWidth="1"/>
    <col min="18" max="18" width="7.42578125" style="3" bestFit="1" customWidth="1"/>
    <col min="19" max="20" width="6.85546875" style="41" customWidth="1"/>
    <col min="21" max="21" width="6.85546875" style="3" customWidth="1"/>
    <col min="22" max="22" width="6.85546875" style="41" customWidth="1"/>
    <col min="23" max="23" width="7.7109375" style="41" bestFit="1" customWidth="1"/>
    <col min="24" max="24" width="6.85546875" style="3" customWidth="1"/>
    <col min="25" max="25" width="6.85546875" style="41" customWidth="1"/>
    <col min="26" max="28" width="6.85546875" style="3" customWidth="1"/>
    <col min="29" max="31" width="6.85546875" style="41" customWidth="1"/>
    <col min="32" max="33" width="6.85546875" style="3" customWidth="1"/>
    <col min="34" max="34" width="7.42578125" style="3" customWidth="1"/>
    <col min="35" max="35" width="6.85546875" style="41" customWidth="1"/>
    <col min="36" max="36" width="7.85546875" style="81" customWidth="1"/>
    <col min="37" max="37" width="7.85546875" style="11" customWidth="1"/>
    <col min="38" max="40" width="7.42578125" style="3" customWidth="1"/>
    <col min="41" max="41" width="5.85546875" style="3" bestFit="1" customWidth="1"/>
    <col min="42" max="42" width="5.28515625" style="3" bestFit="1" customWidth="1"/>
    <col min="43" max="43" width="7.42578125" style="3" customWidth="1"/>
    <col min="44" max="47" width="7.42578125" style="13" customWidth="1"/>
    <col min="48" max="48" width="5.7109375" customWidth="1"/>
    <col min="49" max="49" width="7.42578125" customWidth="1"/>
    <col min="50" max="50" width="2.7109375" customWidth="1"/>
    <col min="53" max="54" width="6.7109375" style="11" customWidth="1"/>
    <col min="55" max="55" width="5.7109375" style="11" customWidth="1"/>
    <col min="56" max="56" width="6.85546875" style="3" bestFit="1" customWidth="1"/>
    <col min="57" max="59" width="7.42578125" style="3" customWidth="1"/>
    <col min="60" max="60" width="5.7109375" style="12" customWidth="1"/>
    <col min="61" max="66" width="6.7109375" style="11" customWidth="1"/>
    <col min="67" max="67" width="6.7109375" customWidth="1"/>
  </cols>
  <sheetData>
    <row r="1" spans="1:66" s="15" customFormat="1" x14ac:dyDescent="0.25">
      <c r="A1" s="26"/>
      <c r="B1" s="26"/>
      <c r="C1" s="26"/>
      <c r="D1" s="26"/>
      <c r="J1" s="26"/>
      <c r="M1" s="26"/>
      <c r="N1" s="26"/>
      <c r="O1" s="26"/>
      <c r="P1" s="27"/>
      <c r="Q1" s="27"/>
      <c r="R1" s="27"/>
      <c r="S1" s="40"/>
      <c r="T1" s="40"/>
      <c r="U1" s="27"/>
      <c r="V1" s="40"/>
      <c r="W1" s="40"/>
      <c r="X1" s="27"/>
      <c r="Y1" s="40"/>
      <c r="Z1" s="27"/>
      <c r="AA1" s="27"/>
      <c r="AB1" s="27"/>
      <c r="AC1" s="40"/>
      <c r="AD1" s="40"/>
      <c r="AE1" s="40"/>
      <c r="AF1" s="27"/>
      <c r="AG1" s="27"/>
      <c r="AH1" s="27"/>
      <c r="AI1" s="40"/>
      <c r="AJ1" s="26"/>
      <c r="AK1" s="26"/>
      <c r="AL1" s="27"/>
      <c r="AM1" s="27"/>
      <c r="AN1" s="27"/>
      <c r="AO1" s="27"/>
      <c r="AP1" s="27"/>
      <c r="AQ1" s="27"/>
      <c r="AR1" s="28"/>
      <c r="AS1" s="28"/>
      <c r="AT1" s="28"/>
      <c r="AU1" s="28"/>
      <c r="BA1" s="26"/>
      <c r="BB1" s="26"/>
      <c r="BC1" s="26"/>
      <c r="BD1" s="27"/>
      <c r="BE1" s="27"/>
      <c r="BF1" s="27"/>
      <c r="BG1" s="27"/>
      <c r="BH1" s="26"/>
      <c r="BI1" s="26"/>
      <c r="BJ1" s="26"/>
      <c r="BK1" s="26"/>
      <c r="BL1" s="26"/>
      <c r="BM1" s="26"/>
      <c r="BN1" s="26"/>
    </row>
    <row r="2" spans="1:66" x14ac:dyDescent="0.25">
      <c r="AO2" s="18"/>
      <c r="AP2" s="30"/>
      <c r="AQ2" s="19"/>
    </row>
    <row r="3" spans="1:66" x14ac:dyDescent="0.25">
      <c r="P3" s="3" t="s">
        <v>11</v>
      </c>
      <c r="AB3" s="3" t="s">
        <v>80</v>
      </c>
      <c r="AM3" s="3" t="s">
        <v>31</v>
      </c>
      <c r="AO3" s="20"/>
      <c r="AP3" s="27"/>
      <c r="AQ3" s="21"/>
      <c r="AR3" s="13" t="s">
        <v>22</v>
      </c>
      <c r="AS3" s="13" t="s">
        <v>15</v>
      </c>
      <c r="BD3" s="3" t="s">
        <v>11</v>
      </c>
      <c r="BJ3" s="11" t="s">
        <v>7</v>
      </c>
      <c r="BL3" s="11" t="s">
        <v>3</v>
      </c>
    </row>
    <row r="4" spans="1:66" x14ac:dyDescent="0.25">
      <c r="P4" s="47">
        <v>1.05</v>
      </c>
      <c r="Q4" s="47"/>
      <c r="T4" s="71" t="s">
        <v>81</v>
      </c>
      <c r="AB4" s="3" t="s">
        <v>51</v>
      </c>
      <c r="AO4" s="20"/>
      <c r="AP4" s="27"/>
      <c r="AQ4" s="21"/>
    </row>
    <row r="5" spans="1:66" x14ac:dyDescent="0.25">
      <c r="P5" s="36" t="s">
        <v>21</v>
      </c>
      <c r="Q5" s="36" t="s">
        <v>36</v>
      </c>
      <c r="R5" s="36" t="s">
        <v>37</v>
      </c>
      <c r="S5" s="42" t="s">
        <v>33</v>
      </c>
      <c r="T5" s="42"/>
      <c r="U5" s="36" t="s">
        <v>22</v>
      </c>
      <c r="V5" s="42" t="s">
        <v>33</v>
      </c>
      <c r="W5" s="42"/>
      <c r="X5" s="36" t="s">
        <v>30</v>
      </c>
      <c r="Y5" s="42" t="s">
        <v>33</v>
      </c>
      <c r="Z5" s="36" t="s">
        <v>15</v>
      </c>
      <c r="AA5" s="36"/>
      <c r="AB5" s="36" t="s">
        <v>52</v>
      </c>
      <c r="AC5" s="42" t="s">
        <v>33</v>
      </c>
      <c r="AD5" s="42" t="s">
        <v>122</v>
      </c>
      <c r="AE5" s="42"/>
      <c r="AF5" s="36" t="s">
        <v>36</v>
      </c>
      <c r="AG5" s="36" t="s">
        <v>37</v>
      </c>
      <c r="AH5" s="38" t="s">
        <v>49</v>
      </c>
      <c r="AI5" s="42"/>
      <c r="AJ5" s="7">
        <f>(AVERAGE(AJ23:AJ34)+AVERAGE(AJ36:AJ42))/2</f>
        <v>5.6044365170735799E-2</v>
      </c>
      <c r="AK5" s="61" t="s">
        <v>10</v>
      </c>
      <c r="AO5" s="22" t="s">
        <v>24</v>
      </c>
      <c r="AP5" s="29" t="s">
        <v>28</v>
      </c>
      <c r="AQ5" s="23"/>
      <c r="AR5" s="13" t="s">
        <v>26</v>
      </c>
      <c r="AT5" s="13" t="s">
        <v>27</v>
      </c>
      <c r="BA5" s="61"/>
      <c r="BB5" s="61"/>
      <c r="BD5" s="3" t="s">
        <v>21</v>
      </c>
      <c r="BE5" s="3" t="s">
        <v>22</v>
      </c>
      <c r="BF5" s="3" t="s">
        <v>15</v>
      </c>
      <c r="BG5" s="3" t="s">
        <v>23</v>
      </c>
    </row>
    <row r="6" spans="1:66" x14ac:dyDescent="0.25">
      <c r="P6" s="37"/>
      <c r="Q6" s="37"/>
      <c r="R6" s="37"/>
      <c r="U6" s="37"/>
      <c r="X6" s="37"/>
      <c r="Z6" s="37" t="s">
        <v>50</v>
      </c>
      <c r="AA6" s="37"/>
      <c r="AB6" s="37"/>
      <c r="AF6" s="37"/>
      <c r="AG6" s="37"/>
      <c r="AJ6" s="85" t="s">
        <v>67</v>
      </c>
      <c r="AK6" s="63"/>
      <c r="AL6" s="64"/>
      <c r="AM6" s="64"/>
      <c r="AN6" s="64"/>
      <c r="AO6" s="20"/>
      <c r="AP6" s="27"/>
      <c r="AQ6" s="21"/>
    </row>
    <row r="7" spans="1:66" x14ac:dyDescent="0.25">
      <c r="A7" s="12" t="s">
        <v>18</v>
      </c>
      <c r="D7" s="12">
        <v>1</v>
      </c>
      <c r="E7">
        <v>4</v>
      </c>
      <c r="F7" s="8" t="s">
        <v>6</v>
      </c>
      <c r="G7" s="8" t="s">
        <v>25</v>
      </c>
      <c r="H7" s="8" t="s">
        <v>5</v>
      </c>
      <c r="I7" s="9">
        <v>2020</v>
      </c>
      <c r="J7" s="32"/>
      <c r="K7" s="10" t="str">
        <f>E7&amp;F7&amp;G7&amp;H7&amp;I7</f>
        <v>4  / 03 / 2020</v>
      </c>
      <c r="L7" s="10"/>
      <c r="M7" s="43">
        <f t="shared" ref="M7:M36" si="0">M8+1</f>
        <v>31</v>
      </c>
      <c r="N7" s="69">
        <v>5</v>
      </c>
      <c r="P7" s="37">
        <v>10</v>
      </c>
      <c r="Q7" s="37"/>
      <c r="R7" s="37"/>
      <c r="U7" s="37"/>
      <c r="X7" s="37"/>
      <c r="Z7" s="37">
        <v>3</v>
      </c>
      <c r="AA7" s="37"/>
      <c r="AB7" s="37"/>
      <c r="AC7" s="41">
        <v>3</v>
      </c>
      <c r="AF7" s="37"/>
      <c r="AG7" s="37"/>
      <c r="AJ7" s="84">
        <f t="shared" ref="AJ7:AJ15" si="1">IF(P7=0,0,Z7/P7)</f>
        <v>0.3</v>
      </c>
      <c r="AO7" s="20"/>
      <c r="AP7" s="27"/>
      <c r="AQ7" s="21"/>
      <c r="AR7" s="13">
        <f>LN(P7)</f>
        <v>2.3025850929940459</v>
      </c>
      <c r="AV7">
        <v>29</v>
      </c>
      <c r="AW7">
        <f t="shared" ref="AW7:AW27" si="2">IF(E7&lt;11,30+E7-10,E7-10)</f>
        <v>24</v>
      </c>
      <c r="AX7" s="4"/>
      <c r="BD7" s="3">
        <v>10</v>
      </c>
      <c r="BE7" s="3">
        <f t="shared" ref="BE7:BE15" si="3">BD7*0.44</f>
        <v>4.4000000000000004</v>
      </c>
      <c r="BF7" s="3">
        <v>3</v>
      </c>
      <c r="BK7" s="11" t="s">
        <v>0</v>
      </c>
      <c r="BL7" s="11" t="s">
        <v>12</v>
      </c>
      <c r="BM7" s="11" t="s">
        <v>13</v>
      </c>
    </row>
    <row r="8" spans="1:66" x14ac:dyDescent="0.25">
      <c r="A8" s="12" t="s">
        <v>17</v>
      </c>
      <c r="D8" s="12">
        <f>D7+1</f>
        <v>2</v>
      </c>
      <c r="E8">
        <v>5</v>
      </c>
      <c r="F8" s="8" t="s">
        <v>6</v>
      </c>
      <c r="G8" s="8" t="str">
        <f>G7</f>
        <v>03</v>
      </c>
      <c r="H8" s="8" t="s">
        <v>5</v>
      </c>
      <c r="I8" s="9">
        <v>2020</v>
      </c>
      <c r="J8" s="32"/>
      <c r="K8" s="10" t="str">
        <f t="shared" ref="K8:K26" si="4">E8&amp;F8&amp;G8&amp;H8&amp;I8</f>
        <v>5  / 03 / 2020</v>
      </c>
      <c r="L8" s="10"/>
      <c r="M8" s="43">
        <f t="shared" si="0"/>
        <v>30</v>
      </c>
      <c r="N8" s="69">
        <v>18</v>
      </c>
      <c r="O8" s="69">
        <f>N8-N7</f>
        <v>13</v>
      </c>
      <c r="P8" s="37"/>
      <c r="Q8" s="37"/>
      <c r="R8" s="37"/>
      <c r="U8" s="37"/>
      <c r="X8" s="37"/>
      <c r="Z8" s="37"/>
      <c r="AA8" s="37"/>
      <c r="AB8" s="37"/>
      <c r="AF8" s="37"/>
      <c r="AG8" s="37"/>
      <c r="AJ8" s="7">
        <f t="shared" si="1"/>
        <v>0</v>
      </c>
      <c r="AK8" s="12">
        <f>ABS(P8-P7)</f>
        <v>10</v>
      </c>
      <c r="AN8" s="3">
        <f t="shared" ref="AN8:AN15" si="5">Z8-Z7</f>
        <v>-3</v>
      </c>
      <c r="AO8" s="20"/>
      <c r="AP8" s="27"/>
      <c r="AQ8" s="21"/>
      <c r="AV8">
        <v>30</v>
      </c>
      <c r="AW8">
        <f t="shared" si="2"/>
        <v>25</v>
      </c>
      <c r="AX8" s="4"/>
      <c r="BB8" s="7"/>
    </row>
    <row r="9" spans="1:66" x14ac:dyDescent="0.25">
      <c r="A9" s="12" t="s">
        <v>16</v>
      </c>
      <c r="D9" s="65">
        <f t="shared" ref="D9:D30" si="6">D8+1</f>
        <v>3</v>
      </c>
      <c r="E9">
        <v>6</v>
      </c>
      <c r="F9" s="8" t="s">
        <v>6</v>
      </c>
      <c r="G9" s="8" t="str">
        <f t="shared" ref="G9:G27" si="7">G8</f>
        <v>03</v>
      </c>
      <c r="H9" s="8" t="s">
        <v>5</v>
      </c>
      <c r="I9" s="9">
        <v>2020</v>
      </c>
      <c r="J9" s="32"/>
      <c r="K9" s="10" t="str">
        <f t="shared" si="4"/>
        <v>6  / 03 / 2020</v>
      </c>
      <c r="L9" s="10"/>
      <c r="M9" s="43">
        <f t="shared" si="0"/>
        <v>29</v>
      </c>
      <c r="N9" s="69">
        <v>30</v>
      </c>
      <c r="O9" s="69">
        <f t="shared" ref="O9:O30" si="8">N9-N8</f>
        <v>12</v>
      </c>
      <c r="P9" s="37">
        <v>20</v>
      </c>
      <c r="Q9" s="37"/>
      <c r="R9" s="37"/>
      <c r="S9" s="41">
        <f>P9-P8</f>
        <v>20</v>
      </c>
      <c r="T9" s="68"/>
      <c r="U9" s="37"/>
      <c r="X9" s="37"/>
      <c r="Z9" s="37">
        <v>7</v>
      </c>
      <c r="AA9" s="37"/>
      <c r="AB9" s="37"/>
      <c r="AC9" s="41">
        <f t="shared" ref="AC9:AC42" si="9">Z9-Z8</f>
        <v>7</v>
      </c>
      <c r="AF9" s="37"/>
      <c r="AG9" s="37"/>
      <c r="AJ9" s="84">
        <f t="shared" si="1"/>
        <v>0.35</v>
      </c>
      <c r="AK9" s="7"/>
      <c r="AN9" s="3">
        <f t="shared" si="5"/>
        <v>7</v>
      </c>
      <c r="AO9" s="20"/>
      <c r="AP9" s="27"/>
      <c r="AQ9" s="21"/>
      <c r="AR9" s="13">
        <f t="shared" ref="AR9:AR18" si="10">LN(P9)</f>
        <v>2.9957322735539909</v>
      </c>
      <c r="AS9" s="13">
        <f t="shared" ref="AS9:AS15" si="11">LN(AN9)</f>
        <v>1.9459101490553132</v>
      </c>
      <c r="AT9" s="13">
        <f>AR9/AR7</f>
        <v>1.301029995663981</v>
      </c>
      <c r="AV9">
        <f t="shared" ref="AV9:AV27" si="12">E9-5</f>
        <v>1</v>
      </c>
      <c r="AW9">
        <f t="shared" si="2"/>
        <v>26</v>
      </c>
      <c r="AX9" s="4"/>
      <c r="BB9" s="7"/>
      <c r="BD9" s="3">
        <v>20</v>
      </c>
      <c r="BE9" s="3">
        <f t="shared" si="3"/>
        <v>8.8000000000000007</v>
      </c>
      <c r="BF9" s="3">
        <v>7</v>
      </c>
      <c r="BG9" s="3">
        <f>BE9-BF9</f>
        <v>1.8000000000000007</v>
      </c>
    </row>
    <row r="10" spans="1:66" x14ac:dyDescent="0.25">
      <c r="A10" s="12" t="s">
        <v>15</v>
      </c>
      <c r="D10" s="65">
        <f t="shared" si="6"/>
        <v>4</v>
      </c>
      <c r="E10">
        <v>7</v>
      </c>
      <c r="F10" s="8" t="s">
        <v>6</v>
      </c>
      <c r="G10" s="8" t="str">
        <f t="shared" si="7"/>
        <v>03</v>
      </c>
      <c r="H10" s="8" t="s">
        <v>5</v>
      </c>
      <c r="I10" s="9">
        <v>2020</v>
      </c>
      <c r="J10" s="32"/>
      <c r="K10" s="10" t="str">
        <f t="shared" si="4"/>
        <v>7  / 03 / 2020</v>
      </c>
      <c r="L10" s="10"/>
      <c r="M10" s="43">
        <f t="shared" si="0"/>
        <v>28</v>
      </c>
      <c r="N10" s="69">
        <v>48</v>
      </c>
      <c r="O10" s="69">
        <f t="shared" si="8"/>
        <v>18</v>
      </c>
      <c r="P10" s="37">
        <v>50</v>
      </c>
      <c r="Q10" s="37"/>
      <c r="R10" s="37"/>
      <c r="S10" s="41">
        <f>P10-P9</f>
        <v>30</v>
      </c>
      <c r="T10" s="62">
        <f t="shared" ref="T10:T16" si="13">(S10-S9)/S10</f>
        <v>0.33333333333333331</v>
      </c>
      <c r="U10" s="37"/>
      <c r="X10" s="37"/>
      <c r="Z10" s="73">
        <v>20</v>
      </c>
      <c r="AA10" s="37"/>
      <c r="AB10" s="37"/>
      <c r="AC10" s="41">
        <f t="shared" si="9"/>
        <v>13</v>
      </c>
      <c r="AF10" s="37"/>
      <c r="AG10" s="37"/>
      <c r="AJ10" s="62">
        <f t="shared" si="1"/>
        <v>0.4</v>
      </c>
      <c r="AK10" s="62">
        <f t="shared" ref="AK10:AK18" si="14">(P10-P9)/P10</f>
        <v>0.6</v>
      </c>
      <c r="AN10" s="3">
        <f t="shared" si="5"/>
        <v>13</v>
      </c>
      <c r="AO10" s="20"/>
      <c r="AP10" s="27"/>
      <c r="AQ10" s="21"/>
      <c r="AR10" s="13">
        <f t="shared" si="10"/>
        <v>3.912023005428146</v>
      </c>
      <c r="AS10" s="13">
        <f t="shared" si="11"/>
        <v>2.5649493574615367</v>
      </c>
      <c r="AU10" s="13">
        <f>AS10/AS9</f>
        <v>1.3181232230618409</v>
      </c>
      <c r="AV10">
        <f t="shared" si="12"/>
        <v>2</v>
      </c>
      <c r="AW10">
        <f t="shared" si="2"/>
        <v>27</v>
      </c>
      <c r="AX10" s="4"/>
      <c r="BA10" s="12"/>
      <c r="BB10" s="7"/>
      <c r="BD10" s="3">
        <v>50</v>
      </c>
      <c r="BE10" s="3">
        <f t="shared" si="3"/>
        <v>22</v>
      </c>
      <c r="BF10" s="3">
        <v>20</v>
      </c>
      <c r="BG10" s="3">
        <f t="shared" ref="BG10:BG18" si="15">BE10-BF10</f>
        <v>2</v>
      </c>
    </row>
    <row r="11" spans="1:66" x14ac:dyDescent="0.25">
      <c r="A11" s="12" t="s">
        <v>14</v>
      </c>
      <c r="D11" s="65">
        <f t="shared" si="6"/>
        <v>5</v>
      </c>
      <c r="E11">
        <v>8</v>
      </c>
      <c r="F11" s="8" t="s">
        <v>6</v>
      </c>
      <c r="G11" s="8" t="str">
        <f t="shared" si="7"/>
        <v>03</v>
      </c>
      <c r="H11" s="8" t="s">
        <v>5</v>
      </c>
      <c r="I11" s="9">
        <v>2020</v>
      </c>
      <c r="J11" s="32"/>
      <c r="K11" s="10" t="str">
        <f t="shared" si="4"/>
        <v>8  / 03 / 2020</v>
      </c>
      <c r="L11" s="10"/>
      <c r="M11" s="43">
        <f t="shared" si="0"/>
        <v>27</v>
      </c>
      <c r="N11" s="69">
        <v>83</v>
      </c>
      <c r="O11" s="69">
        <f t="shared" si="8"/>
        <v>35</v>
      </c>
      <c r="P11" s="37">
        <v>80</v>
      </c>
      <c r="Q11" s="37"/>
      <c r="R11" s="37"/>
      <c r="S11" s="41">
        <f>P11-P10</f>
        <v>30</v>
      </c>
      <c r="T11" s="68">
        <f t="shared" si="13"/>
        <v>0</v>
      </c>
      <c r="U11" s="37"/>
      <c r="X11" s="37"/>
      <c r="Z11" s="37">
        <v>27</v>
      </c>
      <c r="AA11" s="37"/>
      <c r="AB11" s="37"/>
      <c r="AC11" s="41">
        <f t="shared" si="9"/>
        <v>7</v>
      </c>
      <c r="AF11" s="37"/>
      <c r="AG11" s="37"/>
      <c r="AJ11" s="62">
        <f t="shared" si="1"/>
        <v>0.33750000000000002</v>
      </c>
      <c r="AK11" s="62">
        <f t="shared" si="14"/>
        <v>0.375</v>
      </c>
      <c r="AN11" s="3">
        <f t="shared" si="5"/>
        <v>7</v>
      </c>
      <c r="AO11" s="20"/>
      <c r="AP11" s="27"/>
      <c r="AQ11" s="21"/>
      <c r="AR11" s="13">
        <f t="shared" si="10"/>
        <v>4.3820266346738812</v>
      </c>
      <c r="AS11" s="13">
        <f t="shared" si="11"/>
        <v>1.9459101490553132</v>
      </c>
      <c r="AT11" s="13">
        <f t="shared" ref="AT11:AT20" si="16">AR11/AR9</f>
        <v>1.4627564263195183</v>
      </c>
      <c r="AU11" s="13">
        <f t="shared" ref="AU11:AU29" si="17">AS11/AS10</f>
        <v>0.75865441295929892</v>
      </c>
      <c r="AV11">
        <f t="shared" si="12"/>
        <v>3</v>
      </c>
      <c r="AW11">
        <f t="shared" si="2"/>
        <v>28</v>
      </c>
      <c r="AX11" s="4"/>
      <c r="BA11" s="12"/>
      <c r="BB11" s="7"/>
      <c r="BD11" s="3">
        <v>80</v>
      </c>
      <c r="BE11" s="3">
        <f t="shared" si="3"/>
        <v>35.200000000000003</v>
      </c>
      <c r="BF11" s="3">
        <v>27</v>
      </c>
      <c r="BG11" s="3">
        <f t="shared" si="15"/>
        <v>8.2000000000000028</v>
      </c>
      <c r="BI11" s="11">
        <v>8</v>
      </c>
      <c r="BJ11" s="11">
        <v>20</v>
      </c>
      <c r="BN11" s="11">
        <v>270</v>
      </c>
    </row>
    <row r="12" spans="1:66" x14ac:dyDescent="0.25">
      <c r="A12" s="12" t="s">
        <v>19</v>
      </c>
      <c r="D12" s="65">
        <f t="shared" si="6"/>
        <v>6</v>
      </c>
      <c r="E12">
        <v>9</v>
      </c>
      <c r="F12" s="8" t="s">
        <v>6</v>
      </c>
      <c r="G12" s="8" t="str">
        <f t="shared" si="7"/>
        <v>03</v>
      </c>
      <c r="H12" s="8" t="s">
        <v>5</v>
      </c>
      <c r="I12" s="9">
        <v>2020</v>
      </c>
      <c r="J12" s="32"/>
      <c r="K12" s="10" t="str">
        <f t="shared" si="4"/>
        <v>9  / 03 / 2020</v>
      </c>
      <c r="L12" s="10"/>
      <c r="M12" s="43">
        <f t="shared" si="0"/>
        <v>26</v>
      </c>
      <c r="N12" s="69">
        <v>104</v>
      </c>
      <c r="O12" s="69">
        <f t="shared" si="8"/>
        <v>21</v>
      </c>
      <c r="P12" s="37">
        <v>120</v>
      </c>
      <c r="Q12" s="37"/>
      <c r="R12" s="37"/>
      <c r="S12" s="41">
        <f>P12-P11</f>
        <v>40</v>
      </c>
      <c r="T12" s="62">
        <f t="shared" si="13"/>
        <v>0.25</v>
      </c>
      <c r="U12" s="37"/>
      <c r="X12" s="37"/>
      <c r="Z12" s="73">
        <v>40</v>
      </c>
      <c r="AA12" s="37"/>
      <c r="AB12" s="37"/>
      <c r="AC12" s="41">
        <f t="shared" si="9"/>
        <v>13</v>
      </c>
      <c r="AF12" s="37"/>
      <c r="AG12" s="37"/>
      <c r="AJ12" s="7">
        <f t="shared" si="1"/>
        <v>0.33333333333333331</v>
      </c>
      <c r="AK12" s="62">
        <f t="shared" si="14"/>
        <v>0.33333333333333331</v>
      </c>
      <c r="AN12" s="3">
        <f t="shared" si="5"/>
        <v>13</v>
      </c>
      <c r="AO12" s="20"/>
      <c r="AP12" s="27"/>
      <c r="AQ12" s="21"/>
      <c r="AR12" s="13">
        <f t="shared" si="10"/>
        <v>4.7874917427820458</v>
      </c>
      <c r="AS12" s="13">
        <f t="shared" si="11"/>
        <v>2.5649493574615367</v>
      </c>
      <c r="AT12" s="13">
        <f t="shared" si="16"/>
        <v>1.2237892609882761</v>
      </c>
      <c r="AU12" s="13">
        <f t="shared" si="17"/>
        <v>1.3181232230618409</v>
      </c>
      <c r="AV12">
        <f t="shared" si="12"/>
        <v>4</v>
      </c>
      <c r="AW12">
        <f t="shared" si="2"/>
        <v>29</v>
      </c>
      <c r="AX12" s="4"/>
      <c r="BA12" s="12"/>
      <c r="BB12" s="7"/>
      <c r="BD12" s="3">
        <v>120</v>
      </c>
      <c r="BE12" s="3">
        <f t="shared" si="3"/>
        <v>52.8</v>
      </c>
      <c r="BF12" s="3">
        <v>30</v>
      </c>
      <c r="BG12" s="3">
        <f t="shared" si="15"/>
        <v>22.799999999999997</v>
      </c>
      <c r="BI12" s="11">
        <v>9</v>
      </c>
      <c r="BJ12" s="11">
        <v>65</v>
      </c>
    </row>
    <row r="13" spans="1:66" x14ac:dyDescent="0.25">
      <c r="A13" s="12" t="s">
        <v>19</v>
      </c>
      <c r="D13" s="65">
        <f t="shared" si="6"/>
        <v>7</v>
      </c>
      <c r="E13">
        <v>10</v>
      </c>
      <c r="F13" s="8" t="s">
        <v>6</v>
      </c>
      <c r="G13" s="8" t="str">
        <f t="shared" si="7"/>
        <v>03</v>
      </c>
      <c r="H13" s="8" t="s">
        <v>5</v>
      </c>
      <c r="I13" s="9">
        <v>2020</v>
      </c>
      <c r="J13" s="32"/>
      <c r="K13" s="10" t="str">
        <f t="shared" si="4"/>
        <v>10  / 03 / 2020</v>
      </c>
      <c r="L13" s="10"/>
      <c r="M13" s="43">
        <f t="shared" si="0"/>
        <v>25</v>
      </c>
      <c r="N13" s="69">
        <v>131</v>
      </c>
      <c r="O13" s="69">
        <f t="shared" si="8"/>
        <v>27</v>
      </c>
      <c r="P13" s="37">
        <v>165</v>
      </c>
      <c r="Q13" s="37"/>
      <c r="R13" s="37"/>
      <c r="S13" s="41">
        <f>P13-P12</f>
        <v>45</v>
      </c>
      <c r="T13" s="68">
        <f t="shared" si="13"/>
        <v>0.1111111111111111</v>
      </c>
      <c r="U13" s="37"/>
      <c r="X13" s="37"/>
      <c r="Z13" s="37">
        <v>45</v>
      </c>
      <c r="AA13" s="37"/>
      <c r="AB13" s="37"/>
      <c r="AC13" s="41">
        <f t="shared" si="9"/>
        <v>5</v>
      </c>
      <c r="AF13" s="37"/>
      <c r="AG13" s="37"/>
      <c r="AJ13" s="84">
        <f t="shared" si="1"/>
        <v>0.27272727272727271</v>
      </c>
      <c r="AK13" s="7">
        <f t="shared" si="14"/>
        <v>0.27272727272727271</v>
      </c>
      <c r="AN13" s="3">
        <f t="shared" si="5"/>
        <v>5</v>
      </c>
      <c r="AO13" s="20"/>
      <c r="AP13" s="27"/>
      <c r="AQ13" s="21"/>
      <c r="AR13" s="13">
        <f t="shared" si="10"/>
        <v>5.1059454739005803</v>
      </c>
      <c r="AS13" s="13">
        <f t="shared" si="11"/>
        <v>1.6094379124341003</v>
      </c>
      <c r="AT13" s="13">
        <f t="shared" si="16"/>
        <v>1.1652018345800343</v>
      </c>
      <c r="AU13" s="13">
        <f t="shared" si="17"/>
        <v>0.62747356307530333</v>
      </c>
      <c r="AV13">
        <f t="shared" si="12"/>
        <v>5</v>
      </c>
      <c r="AW13">
        <f t="shared" si="2"/>
        <v>30</v>
      </c>
      <c r="AX13" s="4"/>
      <c r="BA13" s="12"/>
      <c r="BB13" s="7"/>
      <c r="BD13" s="3">
        <v>165</v>
      </c>
      <c r="BE13" s="3">
        <f t="shared" si="3"/>
        <v>72.599999999999994</v>
      </c>
      <c r="BF13" s="3">
        <v>46</v>
      </c>
      <c r="BG13" s="3">
        <f t="shared" si="15"/>
        <v>26.599999999999994</v>
      </c>
      <c r="BI13" s="11">
        <v>10</v>
      </c>
      <c r="BJ13" s="11">
        <v>120</v>
      </c>
      <c r="BK13" s="11">
        <v>20</v>
      </c>
    </row>
    <row r="14" spans="1:66" x14ac:dyDescent="0.25">
      <c r="A14" s="12" t="s">
        <v>18</v>
      </c>
      <c r="D14" s="65">
        <f t="shared" si="6"/>
        <v>8</v>
      </c>
      <c r="E14">
        <f>E13+1</f>
        <v>11</v>
      </c>
      <c r="F14" s="8" t="s">
        <v>6</v>
      </c>
      <c r="G14" s="8" t="str">
        <f t="shared" si="7"/>
        <v>03</v>
      </c>
      <c r="H14" s="8" t="s">
        <v>5</v>
      </c>
      <c r="I14" s="9">
        <v>2020</v>
      </c>
      <c r="J14" s="32"/>
      <c r="K14" s="10" t="str">
        <f t="shared" si="4"/>
        <v>11  / 03 / 2020</v>
      </c>
      <c r="L14" s="10"/>
      <c r="M14" s="43">
        <f t="shared" si="0"/>
        <v>24</v>
      </c>
      <c r="N14" s="69">
        <v>220</v>
      </c>
      <c r="O14" s="69">
        <f t="shared" si="8"/>
        <v>89</v>
      </c>
      <c r="P14" s="37">
        <v>220</v>
      </c>
      <c r="Q14" s="37"/>
      <c r="R14" s="37"/>
      <c r="S14" s="41">
        <v>55</v>
      </c>
      <c r="T14" s="68">
        <f t="shared" si="13"/>
        <v>0.18181818181818182</v>
      </c>
      <c r="U14" s="37"/>
      <c r="X14" s="37"/>
      <c r="Z14" s="73">
        <v>58</v>
      </c>
      <c r="AA14" s="37"/>
      <c r="AB14" s="37"/>
      <c r="AC14" s="41">
        <f t="shared" si="9"/>
        <v>13</v>
      </c>
      <c r="AD14" s="41">
        <f>AC14-AC13</f>
        <v>8</v>
      </c>
      <c r="AF14" s="37"/>
      <c r="AG14" s="37"/>
      <c r="AJ14" s="7">
        <f t="shared" si="1"/>
        <v>0.26363636363636361</v>
      </c>
      <c r="AK14" s="7">
        <f t="shared" si="14"/>
        <v>0.25</v>
      </c>
      <c r="AN14" s="3">
        <f t="shared" si="5"/>
        <v>13</v>
      </c>
      <c r="AO14" s="20"/>
      <c r="AP14" s="27"/>
      <c r="AQ14" s="21"/>
      <c r="AR14" s="13">
        <f t="shared" si="10"/>
        <v>5.393627546352362</v>
      </c>
      <c r="AS14" s="13">
        <f t="shared" si="11"/>
        <v>2.5649493574615367</v>
      </c>
      <c r="AT14" s="13">
        <f t="shared" si="16"/>
        <v>1.1266082191126843</v>
      </c>
      <c r="AU14" s="13">
        <f t="shared" si="17"/>
        <v>1.5936926411670824</v>
      </c>
      <c r="AV14">
        <f t="shared" si="12"/>
        <v>6</v>
      </c>
      <c r="AW14">
        <f t="shared" si="2"/>
        <v>1</v>
      </c>
      <c r="AX14" s="4"/>
      <c r="BA14" s="12"/>
      <c r="BB14" s="7"/>
      <c r="BD14" s="3">
        <v>220</v>
      </c>
      <c r="BE14" s="3">
        <v>70</v>
      </c>
      <c r="BF14" s="3">
        <v>50</v>
      </c>
      <c r="BG14" s="3">
        <f t="shared" si="15"/>
        <v>20</v>
      </c>
    </row>
    <row r="15" spans="1:66" x14ac:dyDescent="0.25">
      <c r="A15" s="12" t="s">
        <v>17</v>
      </c>
      <c r="C15" s="11" t="s">
        <v>20</v>
      </c>
      <c r="D15" s="65">
        <f t="shared" si="6"/>
        <v>9</v>
      </c>
      <c r="E15">
        <v>12</v>
      </c>
      <c r="F15" s="8" t="s">
        <v>6</v>
      </c>
      <c r="G15" s="8" t="str">
        <f t="shared" si="7"/>
        <v>03</v>
      </c>
      <c r="H15" s="8" t="s">
        <v>5</v>
      </c>
      <c r="I15" s="9">
        <v>2020</v>
      </c>
      <c r="J15" s="32"/>
      <c r="K15" s="10" t="str">
        <f t="shared" si="4"/>
        <v>12  / 03 / 2020</v>
      </c>
      <c r="L15" s="10"/>
      <c r="M15" s="43">
        <f t="shared" si="0"/>
        <v>23</v>
      </c>
      <c r="N15" s="69">
        <v>340</v>
      </c>
      <c r="O15" s="69">
        <f t="shared" si="8"/>
        <v>120</v>
      </c>
      <c r="P15" s="37">
        <v>270</v>
      </c>
      <c r="Q15" s="37"/>
      <c r="R15" s="37"/>
      <c r="S15" s="41">
        <v>60</v>
      </c>
      <c r="T15" s="68">
        <f t="shared" si="13"/>
        <v>8.3333333333333329E-2</v>
      </c>
      <c r="U15" s="37"/>
      <c r="X15" s="37"/>
      <c r="Z15" s="73">
        <v>70</v>
      </c>
      <c r="AA15" s="37"/>
      <c r="AB15" s="37"/>
      <c r="AC15" s="41">
        <f t="shared" si="9"/>
        <v>12</v>
      </c>
      <c r="AD15" s="41">
        <f t="shared" ref="AD15:AD42" si="18">AC15-AC14</f>
        <v>-1</v>
      </c>
      <c r="AF15" s="37"/>
      <c r="AG15" s="37"/>
      <c r="AJ15" s="84">
        <f t="shared" si="1"/>
        <v>0.25925925925925924</v>
      </c>
      <c r="AK15" s="7">
        <f t="shared" si="14"/>
        <v>0.18518518518518517</v>
      </c>
      <c r="AN15" s="3">
        <f t="shared" si="5"/>
        <v>12</v>
      </c>
      <c r="AO15" s="20"/>
      <c r="AP15" s="27"/>
      <c r="AQ15" s="21"/>
      <c r="AR15" s="13">
        <f t="shared" si="10"/>
        <v>5.598421958998375</v>
      </c>
      <c r="AS15" s="13">
        <f t="shared" si="11"/>
        <v>2.4849066497880004</v>
      </c>
      <c r="AT15" s="13">
        <f t="shared" si="16"/>
        <v>1.0964515754457476</v>
      </c>
      <c r="AU15" s="13">
        <f t="shared" si="17"/>
        <v>0.96879364988603422</v>
      </c>
      <c r="AV15">
        <f t="shared" si="12"/>
        <v>7</v>
      </c>
      <c r="AW15">
        <f t="shared" si="2"/>
        <v>2</v>
      </c>
      <c r="AX15" s="4"/>
      <c r="BA15" s="12"/>
      <c r="BB15" s="7"/>
      <c r="BD15" s="3">
        <v>270</v>
      </c>
      <c r="BE15" s="3">
        <f t="shared" si="3"/>
        <v>118.8</v>
      </c>
      <c r="BF15" s="3">
        <v>105</v>
      </c>
      <c r="BG15" s="3">
        <f t="shared" si="15"/>
        <v>13.799999999999997</v>
      </c>
      <c r="BI15" s="11">
        <v>11</v>
      </c>
      <c r="BJ15" s="11">
        <f>BJ16-54</f>
        <v>165</v>
      </c>
      <c r="BK15" s="11">
        <v>30</v>
      </c>
    </row>
    <row r="16" spans="1:66" x14ac:dyDescent="0.25">
      <c r="A16" s="12" t="s">
        <v>16</v>
      </c>
      <c r="D16" s="65">
        <f t="shared" si="6"/>
        <v>10</v>
      </c>
      <c r="E16">
        <v>14</v>
      </c>
      <c r="F16" s="8" t="s">
        <v>6</v>
      </c>
      <c r="G16" s="8" t="str">
        <f t="shared" si="7"/>
        <v>03</v>
      </c>
      <c r="H16" s="8" t="s">
        <v>5</v>
      </c>
      <c r="I16" s="9">
        <v>2020</v>
      </c>
      <c r="J16" s="32"/>
      <c r="K16" s="10" t="str">
        <f t="shared" si="4"/>
        <v>14  / 03 / 2020</v>
      </c>
      <c r="L16" s="10"/>
      <c r="M16" s="43">
        <f t="shared" si="0"/>
        <v>22</v>
      </c>
      <c r="N16" s="69">
        <v>572</v>
      </c>
      <c r="O16" s="69">
        <f t="shared" si="8"/>
        <v>232</v>
      </c>
      <c r="P16" s="37">
        <v>400</v>
      </c>
      <c r="Q16" s="37"/>
      <c r="R16" s="37"/>
      <c r="S16" s="41">
        <f>P16-P15</f>
        <v>130</v>
      </c>
      <c r="T16" s="68">
        <f t="shared" si="13"/>
        <v>0.53846153846153844</v>
      </c>
      <c r="U16" s="37"/>
      <c r="X16" s="37"/>
      <c r="Z16" s="37">
        <v>88</v>
      </c>
      <c r="AA16" s="37"/>
      <c r="AB16" s="37"/>
      <c r="AC16" s="41">
        <f t="shared" si="9"/>
        <v>18</v>
      </c>
      <c r="AD16" s="41">
        <f t="shared" si="18"/>
        <v>6</v>
      </c>
      <c r="AF16" s="37"/>
      <c r="AG16" s="37"/>
      <c r="AJ16" s="7"/>
      <c r="AK16" s="62">
        <f t="shared" si="14"/>
        <v>0.32500000000000001</v>
      </c>
      <c r="AO16" s="20"/>
      <c r="AP16" s="27"/>
      <c r="AQ16" s="21"/>
      <c r="AR16" s="13">
        <f t="shared" si="10"/>
        <v>5.9914645471079817</v>
      </c>
      <c r="AT16" s="13">
        <f t="shared" si="16"/>
        <v>1.1108413578093521</v>
      </c>
      <c r="AU16" s="13">
        <f t="shared" si="17"/>
        <v>0</v>
      </c>
      <c r="AV16">
        <f t="shared" si="12"/>
        <v>9</v>
      </c>
      <c r="AW16">
        <f t="shared" si="2"/>
        <v>4</v>
      </c>
      <c r="AX16" s="4"/>
      <c r="BA16" s="12"/>
      <c r="BB16" s="7"/>
      <c r="BD16" s="3">
        <v>1170</v>
      </c>
      <c r="BE16" s="3">
        <f>BD16*0.44</f>
        <v>514.79999999999995</v>
      </c>
      <c r="BG16" s="3">
        <f t="shared" si="15"/>
        <v>514.79999999999995</v>
      </c>
      <c r="BI16" s="11">
        <v>12</v>
      </c>
      <c r="BJ16" s="11">
        <v>219</v>
      </c>
      <c r="BK16" s="11">
        <v>62</v>
      </c>
      <c r="BL16" s="11">
        <v>11</v>
      </c>
      <c r="BM16" s="11">
        <v>8</v>
      </c>
    </row>
    <row r="17" spans="1:60" x14ac:dyDescent="0.25">
      <c r="A17" s="12" t="s">
        <v>15</v>
      </c>
      <c r="C17" s="11" t="s">
        <v>1</v>
      </c>
      <c r="D17" s="65">
        <f t="shared" si="6"/>
        <v>11</v>
      </c>
      <c r="E17">
        <v>15</v>
      </c>
      <c r="F17" s="8" t="s">
        <v>6</v>
      </c>
      <c r="G17" s="8" t="str">
        <f t="shared" si="7"/>
        <v>03</v>
      </c>
      <c r="H17" s="8" t="s">
        <v>5</v>
      </c>
      <c r="I17" s="9">
        <f t="shared" ref="I17:I24" si="19">I16</f>
        <v>2020</v>
      </c>
      <c r="J17" s="32"/>
      <c r="K17" s="10" t="str">
        <f t="shared" si="4"/>
        <v>15  / 03 / 2020</v>
      </c>
      <c r="L17" s="10"/>
      <c r="M17" s="43">
        <f t="shared" si="0"/>
        <v>21</v>
      </c>
      <c r="N17" s="69">
        <v>763</v>
      </c>
      <c r="O17" s="69">
        <f t="shared" si="8"/>
        <v>191</v>
      </c>
      <c r="P17" s="37">
        <v>700</v>
      </c>
      <c r="Q17" s="37" t="s">
        <v>41</v>
      </c>
      <c r="R17" s="37" t="s">
        <v>41</v>
      </c>
      <c r="S17" s="41">
        <v>300</v>
      </c>
      <c r="T17" s="68">
        <f>(S17-S16)/S17</f>
        <v>0.56666666666666665</v>
      </c>
      <c r="U17" s="37"/>
      <c r="X17" s="37"/>
      <c r="Z17" s="37">
        <v>123</v>
      </c>
      <c r="AA17" s="37"/>
      <c r="AB17" s="37"/>
      <c r="AC17" s="41">
        <f t="shared" si="9"/>
        <v>35</v>
      </c>
      <c r="AD17" s="41">
        <f t="shared" si="18"/>
        <v>17</v>
      </c>
      <c r="AF17" s="37"/>
      <c r="AG17" s="37"/>
      <c r="AJ17" s="7"/>
      <c r="AK17" s="7">
        <f t="shared" si="14"/>
        <v>0.42857142857142855</v>
      </c>
      <c r="AO17" s="20" t="s">
        <v>4</v>
      </c>
      <c r="AP17" s="27">
        <v>45</v>
      </c>
      <c r="AQ17" s="21"/>
      <c r="AR17" s="13">
        <f t="shared" si="10"/>
        <v>6.5510803350434044</v>
      </c>
      <c r="AT17" s="13">
        <f t="shared" si="16"/>
        <v>1.1701655186090103</v>
      </c>
      <c r="AV17">
        <f t="shared" si="12"/>
        <v>10</v>
      </c>
      <c r="AW17">
        <f t="shared" si="2"/>
        <v>5</v>
      </c>
      <c r="AX17" s="4"/>
      <c r="BA17" s="12"/>
      <c r="BB17" s="7"/>
      <c r="BD17" s="3">
        <v>1763</v>
      </c>
      <c r="BE17" s="3">
        <f>BD17*0.44</f>
        <v>775.72</v>
      </c>
      <c r="BF17" s="3">
        <v>435</v>
      </c>
      <c r="BG17" s="3">
        <f t="shared" si="15"/>
        <v>340.72</v>
      </c>
    </row>
    <row r="18" spans="1:60" x14ac:dyDescent="0.25">
      <c r="A18" s="12" t="s">
        <v>14</v>
      </c>
      <c r="D18" s="65">
        <f t="shared" si="6"/>
        <v>12</v>
      </c>
      <c r="E18" s="44">
        <v>16</v>
      </c>
      <c r="F18" s="8" t="s">
        <v>6</v>
      </c>
      <c r="G18" s="8" t="str">
        <f t="shared" si="7"/>
        <v>03</v>
      </c>
      <c r="H18" s="8" t="s">
        <v>5</v>
      </c>
      <c r="I18" s="9">
        <f t="shared" si="19"/>
        <v>2020</v>
      </c>
      <c r="J18" s="32"/>
      <c r="K18" s="10" t="str">
        <f t="shared" si="4"/>
        <v>16  / 03 / 2020</v>
      </c>
      <c r="L18" s="10"/>
      <c r="M18" s="43">
        <f t="shared" si="0"/>
        <v>20</v>
      </c>
      <c r="N18" s="69">
        <v>938</v>
      </c>
      <c r="O18" s="69">
        <f t="shared" si="8"/>
        <v>175</v>
      </c>
      <c r="P18" s="37">
        <v>1170</v>
      </c>
      <c r="Q18" s="37">
        <v>170</v>
      </c>
      <c r="R18" s="37" t="s">
        <v>38</v>
      </c>
      <c r="S18" s="41">
        <f>P18-P17</f>
        <v>470</v>
      </c>
      <c r="T18" s="62">
        <f t="shared" ref="T18:T29" si="20">(S18-S17)/S18</f>
        <v>0.36170212765957449</v>
      </c>
      <c r="U18" s="37"/>
      <c r="X18" s="37"/>
      <c r="Z18" s="37">
        <v>171</v>
      </c>
      <c r="AA18" s="37"/>
      <c r="AB18" s="37"/>
      <c r="AC18" s="41">
        <f t="shared" si="9"/>
        <v>48</v>
      </c>
      <c r="AD18" s="41">
        <f t="shared" si="18"/>
        <v>13</v>
      </c>
      <c r="AF18" s="37"/>
      <c r="AG18" s="37"/>
      <c r="AJ18" s="7"/>
      <c r="AK18" s="62">
        <f t="shared" si="14"/>
        <v>0.40170940170940173</v>
      </c>
      <c r="AO18" s="20">
        <v>220</v>
      </c>
      <c r="AP18" s="27">
        <v>20</v>
      </c>
      <c r="AQ18" s="21"/>
      <c r="AR18" s="13">
        <f t="shared" si="10"/>
        <v>7.0647590277918022</v>
      </c>
      <c r="AT18" s="13">
        <f t="shared" si="16"/>
        <v>1.1791372497066495</v>
      </c>
      <c r="AV18">
        <f t="shared" si="12"/>
        <v>11</v>
      </c>
      <c r="AW18">
        <f t="shared" si="2"/>
        <v>6</v>
      </c>
      <c r="AX18" s="4"/>
      <c r="BA18" s="12"/>
      <c r="BB18" s="7"/>
      <c r="BD18" s="3">
        <v>2281</v>
      </c>
      <c r="BE18" s="3">
        <f>BD18*0.44</f>
        <v>1003.64</v>
      </c>
      <c r="BF18" s="3">
        <f>BF17+48</f>
        <v>483</v>
      </c>
      <c r="BG18" s="3">
        <f t="shared" si="15"/>
        <v>520.64</v>
      </c>
    </row>
    <row r="19" spans="1:60" x14ac:dyDescent="0.25">
      <c r="A19" s="12" t="s">
        <v>19</v>
      </c>
      <c r="D19" s="65">
        <f t="shared" si="6"/>
        <v>13</v>
      </c>
      <c r="E19" s="44">
        <v>17</v>
      </c>
      <c r="F19" s="8" t="s">
        <v>6</v>
      </c>
      <c r="G19" s="8" t="str">
        <f t="shared" si="7"/>
        <v>03</v>
      </c>
      <c r="H19" s="8" t="s">
        <v>5</v>
      </c>
      <c r="I19" s="9">
        <f t="shared" si="19"/>
        <v>2020</v>
      </c>
      <c r="J19" s="32"/>
      <c r="K19" s="10" t="str">
        <f t="shared" si="4"/>
        <v>17  / 03 / 2020</v>
      </c>
      <c r="L19" s="10"/>
      <c r="M19" s="43">
        <f t="shared" si="0"/>
        <v>19</v>
      </c>
      <c r="N19" s="69">
        <v>1166</v>
      </c>
      <c r="O19" s="69">
        <f t="shared" si="8"/>
        <v>228</v>
      </c>
      <c r="P19" s="37">
        <v>1763</v>
      </c>
      <c r="Q19" s="37"/>
      <c r="R19" s="37"/>
      <c r="S19" s="41">
        <f>P19-P18</f>
        <v>593</v>
      </c>
      <c r="T19" s="62">
        <f t="shared" si="20"/>
        <v>0.20741989881956155</v>
      </c>
      <c r="U19" s="37"/>
      <c r="X19" s="37"/>
      <c r="Z19" s="37"/>
      <c r="AA19" s="37"/>
      <c r="AB19" s="37"/>
      <c r="AC19" s="41">
        <f t="shared" si="9"/>
        <v>-171</v>
      </c>
      <c r="AD19" s="41">
        <f t="shared" si="18"/>
        <v>-219</v>
      </c>
      <c r="AF19" s="37"/>
      <c r="AG19" s="37"/>
      <c r="AJ19" s="7"/>
      <c r="AK19" s="7"/>
      <c r="AL19" s="3">
        <f>AL20+1</f>
        <v>20</v>
      </c>
      <c r="AN19" s="3">
        <f>Z19-Z18</f>
        <v>-171</v>
      </c>
      <c r="AO19" s="20"/>
      <c r="AP19" s="27"/>
      <c r="AQ19" s="21"/>
      <c r="AS19" s="13" t="e">
        <f>LN(AN19)</f>
        <v>#NUM!</v>
      </c>
      <c r="AT19" s="13">
        <f t="shared" si="16"/>
        <v>0</v>
      </c>
      <c r="AV19">
        <f t="shared" si="12"/>
        <v>12</v>
      </c>
      <c r="AW19">
        <f t="shared" si="2"/>
        <v>7</v>
      </c>
      <c r="AX19" s="4"/>
      <c r="BA19" s="12"/>
      <c r="BB19" s="7"/>
    </row>
    <row r="20" spans="1:60" x14ac:dyDescent="0.25">
      <c r="A20" s="12" t="s">
        <v>19</v>
      </c>
      <c r="D20" s="65">
        <f t="shared" si="6"/>
        <v>14</v>
      </c>
      <c r="E20" s="44">
        <v>18</v>
      </c>
      <c r="F20" s="8" t="s">
        <v>6</v>
      </c>
      <c r="G20" s="8" t="str">
        <f t="shared" si="7"/>
        <v>03</v>
      </c>
      <c r="H20" s="8" t="s">
        <v>5</v>
      </c>
      <c r="I20" s="9">
        <f t="shared" si="19"/>
        <v>2020</v>
      </c>
      <c r="J20" s="32"/>
      <c r="K20" s="10" t="str">
        <f t="shared" si="4"/>
        <v>18  / 03 / 2020</v>
      </c>
      <c r="L20" s="10"/>
      <c r="M20" s="43">
        <f t="shared" si="0"/>
        <v>18</v>
      </c>
      <c r="N20" s="69">
        <v>1387</v>
      </c>
      <c r="O20" s="69">
        <f t="shared" si="8"/>
        <v>221</v>
      </c>
      <c r="P20" s="37">
        <v>2281</v>
      </c>
      <c r="Q20" s="37"/>
      <c r="R20" s="37"/>
      <c r="S20" s="41">
        <f>P20-P19</f>
        <v>518</v>
      </c>
      <c r="T20" s="68">
        <f t="shared" si="20"/>
        <v>-0.14478764478764478</v>
      </c>
      <c r="U20" s="37"/>
      <c r="X20" s="37"/>
      <c r="Z20" s="37">
        <v>260</v>
      </c>
      <c r="AA20" s="37"/>
      <c r="AB20" s="37"/>
      <c r="AC20" s="41">
        <f t="shared" si="9"/>
        <v>260</v>
      </c>
      <c r="AD20" s="41">
        <f t="shared" si="18"/>
        <v>431</v>
      </c>
      <c r="AF20" s="37"/>
      <c r="AG20" s="37"/>
      <c r="AJ20" s="84">
        <f>IF(P20=0,0,Z20/P20)</f>
        <v>0.11398509425690487</v>
      </c>
      <c r="AK20" s="7"/>
      <c r="AL20" s="3">
        <f t="shared" ref="AL20:AL41" si="21">AL21+1</f>
        <v>19</v>
      </c>
      <c r="AN20" s="3">
        <f>Z20-Z19</f>
        <v>260</v>
      </c>
      <c r="AO20" s="20"/>
      <c r="AP20" s="27"/>
      <c r="AQ20" s="21"/>
      <c r="AS20" s="13">
        <f>LN(AN20)</f>
        <v>5.5606816310155276</v>
      </c>
      <c r="AT20" s="13">
        <f t="shared" si="16"/>
        <v>0</v>
      </c>
      <c r="AU20" s="13" t="e">
        <f t="shared" si="17"/>
        <v>#NUM!</v>
      </c>
      <c r="AV20">
        <f t="shared" si="12"/>
        <v>13</v>
      </c>
      <c r="AW20">
        <f t="shared" si="2"/>
        <v>8</v>
      </c>
      <c r="AX20" s="4"/>
      <c r="BA20" s="12"/>
      <c r="BB20" s="7"/>
    </row>
    <row r="21" spans="1:60" x14ac:dyDescent="0.25">
      <c r="A21" s="33" t="s">
        <v>18</v>
      </c>
      <c r="D21" s="65">
        <f t="shared" si="6"/>
        <v>15</v>
      </c>
      <c r="E21" s="44">
        <v>19</v>
      </c>
      <c r="F21" s="8" t="s">
        <v>6</v>
      </c>
      <c r="G21" s="8" t="str">
        <f t="shared" si="7"/>
        <v>03</v>
      </c>
      <c r="H21" s="8" t="s">
        <v>5</v>
      </c>
      <c r="I21" s="9">
        <f t="shared" si="19"/>
        <v>2020</v>
      </c>
      <c r="J21" s="32">
        <v>4</v>
      </c>
      <c r="K21" s="10" t="str">
        <f t="shared" si="4"/>
        <v>19  / 03 / 2020</v>
      </c>
      <c r="L21" s="10"/>
      <c r="M21" s="43">
        <f t="shared" si="0"/>
        <v>17</v>
      </c>
      <c r="N21" s="69">
        <v>1723</v>
      </c>
      <c r="O21" s="69">
        <f t="shared" si="8"/>
        <v>336</v>
      </c>
      <c r="P21" s="37"/>
      <c r="Q21" s="37"/>
      <c r="R21" s="37"/>
      <c r="T21" s="68"/>
      <c r="U21" s="37"/>
      <c r="X21" s="37"/>
      <c r="Z21" s="37">
        <v>435</v>
      </c>
      <c r="AA21" s="37"/>
      <c r="AB21" s="37"/>
      <c r="AC21" s="41">
        <f t="shared" si="9"/>
        <v>175</v>
      </c>
      <c r="AD21" s="41">
        <f t="shared" si="18"/>
        <v>-85</v>
      </c>
      <c r="AF21" s="37"/>
      <c r="AG21" s="37"/>
      <c r="AJ21" s="7"/>
      <c r="AK21" s="7"/>
      <c r="AL21" s="3">
        <f t="shared" si="21"/>
        <v>18</v>
      </c>
      <c r="AO21" s="20"/>
      <c r="AP21" s="27"/>
      <c r="AQ21" s="21"/>
      <c r="AU21" s="13">
        <f t="shared" si="17"/>
        <v>0</v>
      </c>
      <c r="AV21">
        <f t="shared" si="12"/>
        <v>14</v>
      </c>
      <c r="AW21">
        <f t="shared" si="2"/>
        <v>9</v>
      </c>
      <c r="AX21" s="4"/>
      <c r="BA21" s="12"/>
      <c r="BB21" s="7"/>
    </row>
    <row r="22" spans="1:60" x14ac:dyDescent="0.25">
      <c r="A22" s="12" t="s">
        <v>17</v>
      </c>
      <c r="D22" s="65">
        <f t="shared" si="6"/>
        <v>16</v>
      </c>
      <c r="E22" s="44">
        <v>20</v>
      </c>
      <c r="F22" s="8" t="s">
        <v>6</v>
      </c>
      <c r="G22" s="8" t="str">
        <f t="shared" si="7"/>
        <v>03</v>
      </c>
      <c r="H22" s="8" t="s">
        <v>5</v>
      </c>
      <c r="I22" s="9">
        <f t="shared" si="19"/>
        <v>2020</v>
      </c>
      <c r="J22" s="32">
        <f t="shared" ref="J22:J43" si="22">J21+1</f>
        <v>5</v>
      </c>
      <c r="K22" s="10" t="str">
        <f t="shared" si="4"/>
        <v>20  / 03 / 2020</v>
      </c>
      <c r="L22" s="10"/>
      <c r="M22" s="43">
        <f t="shared" si="0"/>
        <v>16</v>
      </c>
      <c r="N22" s="69">
        <v>2156</v>
      </c>
      <c r="O22" s="69">
        <f t="shared" si="8"/>
        <v>433</v>
      </c>
      <c r="P22" s="37"/>
      <c r="Q22" s="37"/>
      <c r="R22" s="37"/>
      <c r="T22" s="68"/>
      <c r="U22" s="37"/>
      <c r="X22" s="37"/>
      <c r="Z22" s="37">
        <f>Z21+48</f>
        <v>483</v>
      </c>
      <c r="AA22" s="37"/>
      <c r="AB22" s="37"/>
      <c r="AC22" s="41">
        <f t="shared" si="9"/>
        <v>48</v>
      </c>
      <c r="AD22" s="41">
        <f t="shared" si="18"/>
        <v>-127</v>
      </c>
      <c r="AF22" s="37"/>
      <c r="AG22" s="37"/>
      <c r="AJ22" s="7"/>
      <c r="AK22" s="7"/>
      <c r="AL22" s="3">
        <f t="shared" si="21"/>
        <v>17</v>
      </c>
      <c r="AO22" s="20"/>
      <c r="AP22" s="27"/>
      <c r="AQ22" s="21"/>
      <c r="AV22">
        <f t="shared" si="12"/>
        <v>15</v>
      </c>
      <c r="AW22">
        <f t="shared" si="2"/>
        <v>10</v>
      </c>
      <c r="AX22" s="4"/>
      <c r="BA22" s="12"/>
      <c r="BB22" s="7"/>
    </row>
    <row r="23" spans="1:60" x14ac:dyDescent="0.25">
      <c r="A23" s="12" t="s">
        <v>16</v>
      </c>
      <c r="C23" s="11" t="s">
        <v>9</v>
      </c>
      <c r="D23" s="65">
        <f t="shared" si="6"/>
        <v>17</v>
      </c>
      <c r="E23" s="44">
        <v>21</v>
      </c>
      <c r="F23" s="8" t="s">
        <v>6</v>
      </c>
      <c r="G23" s="8" t="str">
        <f t="shared" si="7"/>
        <v>03</v>
      </c>
      <c r="H23" s="8" t="s">
        <v>5</v>
      </c>
      <c r="I23" s="9">
        <f t="shared" si="19"/>
        <v>2020</v>
      </c>
      <c r="J23" s="32">
        <f t="shared" si="22"/>
        <v>6</v>
      </c>
      <c r="K23" s="10" t="str">
        <f t="shared" si="4"/>
        <v>21  / 03 / 2020</v>
      </c>
      <c r="L23" s="10"/>
      <c r="M23" s="43">
        <f t="shared" si="0"/>
        <v>15</v>
      </c>
      <c r="N23" s="69">
        <v>2468</v>
      </c>
      <c r="O23" s="69">
        <f t="shared" si="8"/>
        <v>312</v>
      </c>
      <c r="P23" s="37">
        <f>BD23</f>
        <v>14000</v>
      </c>
      <c r="Q23" s="37"/>
      <c r="R23" s="37"/>
      <c r="T23" s="68"/>
      <c r="U23" s="37"/>
      <c r="X23" s="37"/>
      <c r="Z23" s="37">
        <v>540</v>
      </c>
      <c r="AA23" s="37"/>
      <c r="AB23" s="37"/>
      <c r="AC23" s="41">
        <f t="shared" si="9"/>
        <v>57</v>
      </c>
      <c r="AD23" s="41">
        <f t="shared" si="18"/>
        <v>9</v>
      </c>
      <c r="AF23" s="37"/>
      <c r="AG23" s="37"/>
      <c r="AJ23" s="7">
        <f t="shared" ref="AJ23:AJ29" si="23">IF(P23=0,0,Z23/P23)</f>
        <v>3.8571428571428569E-2</v>
      </c>
      <c r="AK23" s="7"/>
      <c r="AL23" s="3">
        <f t="shared" si="21"/>
        <v>16</v>
      </c>
      <c r="AN23" s="3">
        <f t="shared" ref="AN23:AN28" si="24">Z23-Z22</f>
        <v>57</v>
      </c>
      <c r="AO23" s="20">
        <f>P14</f>
        <v>220</v>
      </c>
      <c r="AP23" s="27"/>
      <c r="AQ23" s="21"/>
      <c r="AR23" s="13">
        <f>LN(P23)</f>
        <v>9.5468126085973957</v>
      </c>
      <c r="AS23" s="13">
        <f t="shared" ref="AS23:AS28" si="25">LN(AN23)</f>
        <v>4.0430512678345503</v>
      </c>
      <c r="AV23">
        <f t="shared" si="12"/>
        <v>16</v>
      </c>
      <c r="AW23">
        <f t="shared" si="2"/>
        <v>11</v>
      </c>
      <c r="AX23" s="4"/>
      <c r="BA23" s="12"/>
      <c r="BB23" s="7"/>
      <c r="BD23" s="3">
        <v>14000</v>
      </c>
      <c r="BF23" s="3">
        <v>540</v>
      </c>
    </row>
    <row r="24" spans="1:60" x14ac:dyDescent="0.25">
      <c r="A24" s="12" t="s">
        <v>15</v>
      </c>
      <c r="C24" s="11" t="s">
        <v>8</v>
      </c>
      <c r="D24" s="65">
        <f t="shared" si="6"/>
        <v>18</v>
      </c>
      <c r="E24" s="44">
        <v>22</v>
      </c>
      <c r="F24" s="8" t="s">
        <v>6</v>
      </c>
      <c r="G24" s="8" t="str">
        <f t="shared" si="7"/>
        <v>03</v>
      </c>
      <c r="H24" s="8" t="s">
        <v>5</v>
      </c>
      <c r="I24" s="9">
        <f t="shared" si="19"/>
        <v>2020</v>
      </c>
      <c r="J24" s="32">
        <f t="shared" si="22"/>
        <v>7</v>
      </c>
      <c r="K24" s="10" t="str">
        <f t="shared" si="4"/>
        <v>22  / 03 / 2020</v>
      </c>
      <c r="L24" s="10"/>
      <c r="M24" s="43">
        <f t="shared" si="0"/>
        <v>14</v>
      </c>
      <c r="N24" s="69">
        <v>3016</v>
      </c>
      <c r="O24" s="69">
        <f t="shared" si="8"/>
        <v>548</v>
      </c>
      <c r="P24" s="37">
        <f t="shared" ref="P24:P26" si="26">BD24</f>
        <v>16018</v>
      </c>
      <c r="Q24" s="37"/>
      <c r="R24" s="37"/>
      <c r="S24" s="41">
        <f>P24-P23</f>
        <v>2018</v>
      </c>
      <c r="T24" s="68"/>
      <c r="U24" s="37">
        <f t="shared" ref="U24:U26" si="27">BE24</f>
        <v>7060</v>
      </c>
      <c r="X24" s="37"/>
      <c r="Z24" s="37">
        <v>674</v>
      </c>
      <c r="AA24" s="37"/>
      <c r="AB24" s="37"/>
      <c r="AC24" s="41">
        <f t="shared" si="9"/>
        <v>134</v>
      </c>
      <c r="AD24" s="41">
        <f t="shared" si="18"/>
        <v>77</v>
      </c>
      <c r="AF24" s="37"/>
      <c r="AG24" s="37"/>
      <c r="AJ24" s="7">
        <f t="shared" si="23"/>
        <v>4.2077662629541768E-2</v>
      </c>
      <c r="AK24" s="7">
        <f t="shared" ref="AK24:AK29" si="28">(P24-P23)/P24</f>
        <v>0.1259832688225746</v>
      </c>
      <c r="AL24" s="3">
        <f t="shared" si="21"/>
        <v>15</v>
      </c>
      <c r="AN24" s="3">
        <f t="shared" si="24"/>
        <v>134</v>
      </c>
      <c r="AO24" s="20">
        <f>P15</f>
        <v>270</v>
      </c>
      <c r="AP24" s="27"/>
      <c r="AQ24" s="21"/>
      <c r="AR24" s="13">
        <f>LN(P24)</f>
        <v>9.6814683688836283</v>
      </c>
      <c r="AS24" s="13">
        <f t="shared" si="25"/>
        <v>4.8978397999509111</v>
      </c>
      <c r="AU24" s="13">
        <f t="shared" si="17"/>
        <v>1.2114216406101088</v>
      </c>
      <c r="AV24">
        <f t="shared" si="12"/>
        <v>17</v>
      </c>
      <c r="AW24">
        <f t="shared" si="2"/>
        <v>12</v>
      </c>
      <c r="AX24" s="4"/>
      <c r="BA24" s="12"/>
      <c r="BB24" s="7"/>
      <c r="BD24" s="3">
        <v>16018</v>
      </c>
      <c r="BE24" s="3">
        <v>7060</v>
      </c>
      <c r="BF24" s="3">
        <v>617</v>
      </c>
    </row>
    <row r="25" spans="1:60" x14ac:dyDescent="0.25">
      <c r="A25" s="12" t="s">
        <v>14</v>
      </c>
      <c r="C25" s="11" t="s">
        <v>8</v>
      </c>
      <c r="D25" s="65">
        <f t="shared" si="6"/>
        <v>19</v>
      </c>
      <c r="E25" s="44">
        <v>23</v>
      </c>
      <c r="F25" s="8" t="s">
        <v>6</v>
      </c>
      <c r="G25" s="8" t="str">
        <f t="shared" si="7"/>
        <v>03</v>
      </c>
      <c r="H25" s="8" t="s">
        <v>5</v>
      </c>
      <c r="I25" s="9">
        <f>I23</f>
        <v>2020</v>
      </c>
      <c r="J25" s="32">
        <f t="shared" si="22"/>
        <v>8</v>
      </c>
      <c r="K25" s="10" t="str">
        <f t="shared" si="4"/>
        <v>23  / 03 / 2020</v>
      </c>
      <c r="L25" s="10"/>
      <c r="M25" s="43">
        <f t="shared" si="0"/>
        <v>13</v>
      </c>
      <c r="N25" s="69">
        <v>3428</v>
      </c>
      <c r="O25" s="69">
        <f t="shared" si="8"/>
        <v>412</v>
      </c>
      <c r="P25" s="37">
        <f t="shared" si="26"/>
        <v>19860</v>
      </c>
      <c r="Q25" s="37"/>
      <c r="R25" s="37"/>
      <c r="S25" s="41">
        <f>P25-P24</f>
        <v>3842</v>
      </c>
      <c r="T25" s="68">
        <f t="shared" si="20"/>
        <v>0.47475273295158771</v>
      </c>
      <c r="U25" s="37">
        <f t="shared" si="27"/>
        <v>8765</v>
      </c>
      <c r="V25" s="41">
        <f>U25-U24</f>
        <v>1705</v>
      </c>
      <c r="X25" s="37"/>
      <c r="Z25" s="37">
        <v>860</v>
      </c>
      <c r="AA25" s="37"/>
      <c r="AB25" s="37"/>
      <c r="AC25" s="41">
        <f t="shared" si="9"/>
        <v>186</v>
      </c>
      <c r="AD25" s="41">
        <f t="shared" si="18"/>
        <v>52</v>
      </c>
      <c r="AF25" s="37"/>
      <c r="AG25" s="37"/>
      <c r="AJ25" s="7">
        <f t="shared" si="23"/>
        <v>4.3303121852970798E-2</v>
      </c>
      <c r="AK25" s="7">
        <f t="shared" si="28"/>
        <v>0.19345417925478348</v>
      </c>
      <c r="AL25" s="3">
        <f t="shared" si="21"/>
        <v>14</v>
      </c>
      <c r="AN25" s="3">
        <f t="shared" si="24"/>
        <v>186</v>
      </c>
      <c r="AO25" s="20">
        <f>P16</f>
        <v>400</v>
      </c>
      <c r="AP25" s="27"/>
      <c r="AQ25" s="21"/>
      <c r="AR25" s="13">
        <f>LN(P25)</f>
        <v>9.8964629375991642</v>
      </c>
      <c r="AS25" s="13">
        <f t="shared" si="25"/>
        <v>5.2257466737132017</v>
      </c>
      <c r="AT25" s="13">
        <f>AR25/AR23</f>
        <v>1.0366248237329903</v>
      </c>
      <c r="AU25" s="13">
        <f t="shared" si="17"/>
        <v>1.0669492852268416</v>
      </c>
      <c r="AV25">
        <f t="shared" si="12"/>
        <v>18</v>
      </c>
      <c r="AW25">
        <f t="shared" si="2"/>
        <v>13</v>
      </c>
      <c r="AX25" s="4"/>
      <c r="BA25" s="16"/>
      <c r="BB25" s="7"/>
      <c r="BC25" s="7"/>
      <c r="BD25" s="3">
        <v>19860</v>
      </c>
      <c r="BE25" s="3">
        <v>8765</v>
      </c>
      <c r="BF25" s="3">
        <v>860</v>
      </c>
      <c r="BH25" s="7"/>
    </row>
    <row r="26" spans="1:60" x14ac:dyDescent="0.25">
      <c r="A26" s="12" t="s">
        <v>19</v>
      </c>
      <c r="D26" s="65">
        <f t="shared" si="6"/>
        <v>20</v>
      </c>
      <c r="E26" s="44">
        <v>24</v>
      </c>
      <c r="F26" t="str">
        <f t="shared" ref="F26:I27" si="29">F25</f>
        <v xml:space="preserve">  / </v>
      </c>
      <c r="G26" s="8" t="str">
        <f t="shared" si="7"/>
        <v>03</v>
      </c>
      <c r="H26" t="str">
        <f t="shared" si="29"/>
        <v xml:space="preserve"> / </v>
      </c>
      <c r="I26" s="5">
        <f t="shared" si="29"/>
        <v>2020</v>
      </c>
      <c r="J26" s="32">
        <f t="shared" si="22"/>
        <v>9</v>
      </c>
      <c r="K26" s="10" t="str">
        <f t="shared" si="4"/>
        <v>24  / 03 / 2020</v>
      </c>
      <c r="M26" s="43">
        <f t="shared" si="0"/>
        <v>12</v>
      </c>
      <c r="N26" s="69">
        <v>3914</v>
      </c>
      <c r="O26" s="69">
        <f t="shared" si="8"/>
        <v>486</v>
      </c>
      <c r="P26" s="37">
        <f t="shared" si="26"/>
        <v>19860</v>
      </c>
      <c r="Q26" s="37"/>
      <c r="R26" s="37"/>
      <c r="T26" s="68"/>
      <c r="U26" s="37">
        <f t="shared" si="27"/>
        <v>8765</v>
      </c>
      <c r="V26" s="41">
        <f>U26-U25</f>
        <v>0</v>
      </c>
      <c r="X26" s="37"/>
      <c r="Z26" s="37">
        <v>1160</v>
      </c>
      <c r="AA26" s="37"/>
      <c r="AB26" s="37"/>
      <c r="AC26" s="41">
        <f t="shared" si="9"/>
        <v>300</v>
      </c>
      <c r="AD26" s="41">
        <f t="shared" si="18"/>
        <v>114</v>
      </c>
      <c r="AF26" s="37"/>
      <c r="AG26" s="37"/>
      <c r="AH26" s="3">
        <v>3281</v>
      </c>
      <c r="AJ26" s="7">
        <f t="shared" si="23"/>
        <v>5.8408862034239679E-2</v>
      </c>
      <c r="AK26" s="7">
        <f t="shared" si="28"/>
        <v>0</v>
      </c>
      <c r="AL26" s="3">
        <f t="shared" si="21"/>
        <v>13</v>
      </c>
      <c r="AM26" s="3">
        <f>M18</f>
        <v>20</v>
      </c>
      <c r="AN26" s="3">
        <f t="shared" si="24"/>
        <v>300</v>
      </c>
      <c r="AO26" s="20">
        <f>P17</f>
        <v>700</v>
      </c>
      <c r="AP26" s="27"/>
      <c r="AQ26" s="21">
        <f>P16</f>
        <v>400</v>
      </c>
      <c r="AS26" s="13">
        <f t="shared" si="25"/>
        <v>5.7037824746562009</v>
      </c>
      <c r="AT26" s="13">
        <f>AR26/AR24</f>
        <v>0</v>
      </c>
      <c r="AU26" s="13">
        <f t="shared" si="17"/>
        <v>1.0914770330042285</v>
      </c>
      <c r="AV26">
        <f t="shared" si="12"/>
        <v>19</v>
      </c>
      <c r="AW26">
        <f t="shared" si="2"/>
        <v>14</v>
      </c>
      <c r="AX26" s="4"/>
      <c r="BA26" s="16"/>
      <c r="BB26" s="7"/>
      <c r="BD26" s="3">
        <v>19860</v>
      </c>
      <c r="BE26" s="3">
        <v>8765</v>
      </c>
      <c r="BF26" s="3">
        <v>860</v>
      </c>
      <c r="BG26" s="3">
        <v>3281</v>
      </c>
    </row>
    <row r="27" spans="1:60" x14ac:dyDescent="0.25">
      <c r="A27" s="12" t="s">
        <v>19</v>
      </c>
      <c r="D27" s="65">
        <f t="shared" si="6"/>
        <v>21</v>
      </c>
      <c r="E27" s="44">
        <v>25</v>
      </c>
      <c r="F27" t="str">
        <f t="shared" si="29"/>
        <v xml:space="preserve">  / </v>
      </c>
      <c r="G27" s="8" t="str">
        <f t="shared" si="7"/>
        <v>03</v>
      </c>
      <c r="H27" t="str">
        <f t="shared" si="29"/>
        <v xml:space="preserve"> / </v>
      </c>
      <c r="I27" s="5">
        <f t="shared" si="29"/>
        <v>2020</v>
      </c>
      <c r="J27" s="32">
        <f t="shared" si="22"/>
        <v>10</v>
      </c>
      <c r="K27" s="10" t="str">
        <f t="shared" ref="K27:K29" si="30">E27&amp;F27&amp;G27&amp;H27&amp;I27</f>
        <v>25  / 03 / 2020</v>
      </c>
      <c r="M27" s="43">
        <f t="shared" si="0"/>
        <v>11</v>
      </c>
      <c r="N27" s="69">
        <v>4273</v>
      </c>
      <c r="O27" s="69">
        <f t="shared" si="8"/>
        <v>359</v>
      </c>
      <c r="P27" s="37">
        <v>25333</v>
      </c>
      <c r="Q27" s="37"/>
      <c r="R27" s="37"/>
      <c r="S27" s="41">
        <f>P27-P26</f>
        <v>5473</v>
      </c>
      <c r="T27" s="68"/>
      <c r="U27" s="37">
        <v>11739</v>
      </c>
      <c r="V27" s="41">
        <f>U27-U26</f>
        <v>2974</v>
      </c>
      <c r="W27" s="68"/>
      <c r="X27" s="37"/>
      <c r="Z27" s="37">
        <v>1331</v>
      </c>
      <c r="AA27" s="37"/>
      <c r="AB27" s="37"/>
      <c r="AC27" s="41">
        <f t="shared" si="9"/>
        <v>171</v>
      </c>
      <c r="AD27" s="41">
        <f t="shared" si="18"/>
        <v>-129</v>
      </c>
      <c r="AF27" s="37"/>
      <c r="AG27" s="37"/>
      <c r="AH27" s="3">
        <v>3900</v>
      </c>
      <c r="AI27" s="41">
        <f>AH27-AH26</f>
        <v>619</v>
      </c>
      <c r="AJ27" s="7">
        <f t="shared" si="23"/>
        <v>5.2540165002171083E-2</v>
      </c>
      <c r="AK27" s="53">
        <f t="shared" si="28"/>
        <v>0.21604231634626772</v>
      </c>
      <c r="AL27" s="3">
        <f t="shared" si="21"/>
        <v>12</v>
      </c>
      <c r="AN27" s="3">
        <f t="shared" si="24"/>
        <v>171</v>
      </c>
      <c r="AO27" s="20">
        <f>P18</f>
        <v>1170</v>
      </c>
      <c r="AP27" s="27"/>
      <c r="AQ27" s="21">
        <f>P17</f>
        <v>700</v>
      </c>
      <c r="AS27" s="13">
        <f t="shared" si="25"/>
        <v>5.1416635565026603</v>
      </c>
      <c r="AT27" s="13">
        <f>AR27/AR25</f>
        <v>0</v>
      </c>
      <c r="AU27" s="13">
        <f t="shared" si="17"/>
        <v>0.90144804423183711</v>
      </c>
      <c r="AV27">
        <f t="shared" si="12"/>
        <v>20</v>
      </c>
      <c r="AW27">
        <f t="shared" si="2"/>
        <v>15</v>
      </c>
      <c r="BD27" s="3">
        <v>25333</v>
      </c>
      <c r="BE27" s="3">
        <v>11739</v>
      </c>
      <c r="BF27" s="3">
        <v>1331</v>
      </c>
      <c r="BG27" s="3">
        <v>3900</v>
      </c>
    </row>
    <row r="28" spans="1:60" x14ac:dyDescent="0.25">
      <c r="A28" s="33" t="s">
        <v>18</v>
      </c>
      <c r="D28" s="65">
        <f t="shared" si="6"/>
        <v>22</v>
      </c>
      <c r="E28" s="44">
        <f>E27+1</f>
        <v>26</v>
      </c>
      <c r="F28" t="str">
        <f t="shared" ref="F28:I31" si="31">F27</f>
        <v xml:space="preserve">  / </v>
      </c>
      <c r="G28" t="str">
        <f t="shared" si="31"/>
        <v>03</v>
      </c>
      <c r="H28" t="str">
        <f t="shared" si="31"/>
        <v xml:space="preserve"> / </v>
      </c>
      <c r="I28" s="5">
        <f t="shared" si="31"/>
        <v>2020</v>
      </c>
      <c r="J28" s="32">
        <f t="shared" si="22"/>
        <v>11</v>
      </c>
      <c r="K28" s="10" t="str">
        <f t="shared" si="30"/>
        <v>26  / 03 / 2020</v>
      </c>
      <c r="M28" s="43">
        <f t="shared" si="0"/>
        <v>10</v>
      </c>
      <c r="N28" s="69">
        <v>4697</v>
      </c>
      <c r="O28" s="69">
        <f t="shared" si="8"/>
        <v>424</v>
      </c>
      <c r="P28" s="37">
        <v>29155</v>
      </c>
      <c r="Q28" s="37"/>
      <c r="R28" s="37"/>
      <c r="S28" s="41">
        <f>P28-P27</f>
        <v>3822</v>
      </c>
      <c r="T28" s="68">
        <f t="shared" si="20"/>
        <v>-0.43197278911564624</v>
      </c>
      <c r="U28" s="37">
        <v>13904</v>
      </c>
      <c r="V28" s="41">
        <f>U28-U27</f>
        <v>2165</v>
      </c>
      <c r="W28" s="68">
        <f t="shared" ref="W28:W42" si="32">(V28-V27)/V28</f>
        <v>-0.37367205542725174</v>
      </c>
      <c r="X28" s="37">
        <v>3375</v>
      </c>
      <c r="Z28" s="37">
        <v>1696</v>
      </c>
      <c r="AA28" s="37"/>
      <c r="AB28" s="37"/>
      <c r="AC28" s="41">
        <f t="shared" si="9"/>
        <v>365</v>
      </c>
      <c r="AD28" s="41">
        <f t="shared" si="18"/>
        <v>194</v>
      </c>
      <c r="AF28" s="37"/>
      <c r="AG28" s="37"/>
      <c r="AJ28" s="7">
        <f t="shared" si="23"/>
        <v>5.8171840164637285E-2</v>
      </c>
      <c r="AK28" s="7">
        <f t="shared" si="28"/>
        <v>0.13109243697478992</v>
      </c>
      <c r="AL28" s="3">
        <f t="shared" si="21"/>
        <v>11</v>
      </c>
      <c r="AM28" s="3">
        <v>11</v>
      </c>
      <c r="AN28" s="3">
        <f t="shared" si="24"/>
        <v>365</v>
      </c>
      <c r="AO28" s="20"/>
      <c r="AP28" s="27"/>
      <c r="AQ28" s="21"/>
      <c r="AS28" s="13">
        <f t="shared" si="25"/>
        <v>5.8998973535824915</v>
      </c>
      <c r="AU28" s="13">
        <f t="shared" si="17"/>
        <v>1.1474685748585967</v>
      </c>
      <c r="BE28" s="3">
        <v>13904</v>
      </c>
    </row>
    <row r="29" spans="1:60" x14ac:dyDescent="0.25">
      <c r="A29" s="12" t="s">
        <v>17</v>
      </c>
      <c r="D29" s="65">
        <f t="shared" si="6"/>
        <v>23</v>
      </c>
      <c r="E29" s="44">
        <v>27</v>
      </c>
      <c r="F29" t="str">
        <f t="shared" si="31"/>
        <v xml:space="preserve">  / </v>
      </c>
      <c r="G29" t="str">
        <f t="shared" si="31"/>
        <v>03</v>
      </c>
      <c r="H29" t="str">
        <f t="shared" si="31"/>
        <v xml:space="preserve"> / </v>
      </c>
      <c r="I29" s="5">
        <f t="shared" si="31"/>
        <v>2020</v>
      </c>
      <c r="J29" s="32">
        <f t="shared" si="22"/>
        <v>12</v>
      </c>
      <c r="K29" s="10" t="str">
        <f t="shared" si="30"/>
        <v>27  / 03 / 2020</v>
      </c>
      <c r="M29" s="43">
        <f t="shared" si="0"/>
        <v>9</v>
      </c>
      <c r="N29" s="69">
        <v>5206</v>
      </c>
      <c r="O29" s="69">
        <f t="shared" si="8"/>
        <v>509</v>
      </c>
      <c r="P29" s="37">
        <v>32964</v>
      </c>
      <c r="Q29" s="37"/>
      <c r="R29" s="37"/>
      <c r="S29" s="49">
        <f>P29-P28</f>
        <v>3809</v>
      </c>
      <c r="T29" s="68">
        <f t="shared" si="20"/>
        <v>-3.4129692832764505E-3</v>
      </c>
      <c r="U29" s="37">
        <v>15732</v>
      </c>
      <c r="V29" s="41">
        <f>U29-U28</f>
        <v>1828</v>
      </c>
      <c r="W29" s="68">
        <f t="shared" si="32"/>
        <v>-0.18435448577680524</v>
      </c>
      <c r="X29" s="37">
        <v>3787</v>
      </c>
      <c r="Y29" s="41">
        <f t="shared" ref="Y29:Y34" si="33">X29-X28</f>
        <v>412</v>
      </c>
      <c r="Z29" s="37">
        <v>1995</v>
      </c>
      <c r="AA29" s="37"/>
      <c r="AB29" s="37"/>
      <c r="AC29" s="41">
        <f t="shared" si="9"/>
        <v>299</v>
      </c>
      <c r="AD29" s="41">
        <f t="shared" si="18"/>
        <v>-66</v>
      </c>
      <c r="AF29" s="50" t="s">
        <v>56</v>
      </c>
      <c r="AG29" s="49"/>
      <c r="AJ29" s="84">
        <f t="shared" si="23"/>
        <v>6.0520567892246087E-2</v>
      </c>
      <c r="AK29" s="7">
        <f t="shared" si="28"/>
        <v>0.11555029729401772</v>
      </c>
      <c r="AL29" s="3">
        <f t="shared" si="21"/>
        <v>10</v>
      </c>
      <c r="AO29" s="20"/>
      <c r="AP29" s="27"/>
      <c r="AQ29" s="21"/>
      <c r="AU29" s="13">
        <f t="shared" si="17"/>
        <v>0</v>
      </c>
    </row>
    <row r="30" spans="1:60" x14ac:dyDescent="0.25">
      <c r="A30" s="12" t="s">
        <v>16</v>
      </c>
      <c r="D30" s="65">
        <f t="shared" si="6"/>
        <v>24</v>
      </c>
      <c r="E30" s="44">
        <v>28</v>
      </c>
      <c r="F30" t="str">
        <f t="shared" si="31"/>
        <v xml:space="preserve">  / </v>
      </c>
      <c r="G30" t="str">
        <f t="shared" si="31"/>
        <v>03</v>
      </c>
      <c r="H30" t="str">
        <f t="shared" ref="H30" si="34">H29</f>
        <v xml:space="preserve"> / </v>
      </c>
      <c r="I30" s="5">
        <f t="shared" si="31"/>
        <v>2020</v>
      </c>
      <c r="J30" s="32">
        <f t="shared" si="22"/>
        <v>13</v>
      </c>
      <c r="K30" s="10" t="str">
        <f t="shared" ref="K30:K36" si="35">E30&amp;F30&amp;G30&amp;H30&amp;I30</f>
        <v>28  / 03 / 2020</v>
      </c>
      <c r="M30" s="43">
        <f t="shared" si="0"/>
        <v>8</v>
      </c>
      <c r="N30" s="69">
        <v>5658</v>
      </c>
      <c r="O30" s="69">
        <f t="shared" si="8"/>
        <v>452</v>
      </c>
      <c r="P30" s="37"/>
      <c r="Q30" s="37"/>
      <c r="R30" s="37"/>
      <c r="U30" s="37"/>
      <c r="W30" s="68"/>
      <c r="X30" s="37"/>
      <c r="Z30" s="37">
        <v>2196</v>
      </c>
      <c r="AA30" s="37"/>
      <c r="AB30" s="37"/>
      <c r="AC30" s="41">
        <f t="shared" si="9"/>
        <v>201</v>
      </c>
      <c r="AD30" s="41">
        <f t="shared" si="18"/>
        <v>-98</v>
      </c>
      <c r="AF30" s="37"/>
      <c r="AG30" s="37"/>
      <c r="AJ30" s="7"/>
      <c r="AK30" s="7"/>
      <c r="AL30" s="3">
        <f t="shared" si="21"/>
        <v>9</v>
      </c>
      <c r="AO30" s="20"/>
      <c r="AP30" s="27"/>
      <c r="AQ30" s="21"/>
    </row>
    <row r="31" spans="1:60" x14ac:dyDescent="0.25">
      <c r="A31" s="12" t="s">
        <v>15</v>
      </c>
      <c r="E31" s="44">
        <v>29</v>
      </c>
      <c r="F31" t="str">
        <f t="shared" si="31"/>
        <v xml:space="preserve">  / </v>
      </c>
      <c r="G31" t="str">
        <f t="shared" si="31"/>
        <v>03</v>
      </c>
      <c r="H31" t="str">
        <f t="shared" ref="H31" si="36">H30</f>
        <v xml:space="preserve"> / </v>
      </c>
      <c r="I31" s="5">
        <f t="shared" si="31"/>
        <v>2020</v>
      </c>
      <c r="J31" s="32">
        <f t="shared" si="22"/>
        <v>14</v>
      </c>
      <c r="K31" s="10" t="str">
        <f t="shared" si="35"/>
        <v>29  / 03 / 2020</v>
      </c>
      <c r="M31" s="43">
        <f t="shared" si="0"/>
        <v>7</v>
      </c>
      <c r="P31" s="37">
        <v>40174</v>
      </c>
      <c r="Q31" s="37"/>
      <c r="R31" s="37"/>
      <c r="U31" s="37">
        <v>19354</v>
      </c>
      <c r="W31" s="68"/>
      <c r="X31" s="37">
        <v>4632</v>
      </c>
      <c r="Z31" s="37">
        <v>2508</v>
      </c>
      <c r="AA31" s="37"/>
      <c r="AB31" s="37"/>
      <c r="AC31" s="41">
        <f t="shared" si="9"/>
        <v>312</v>
      </c>
      <c r="AD31" s="41">
        <f t="shared" si="18"/>
        <v>111</v>
      </c>
      <c r="AF31" s="37"/>
      <c r="AG31" s="37"/>
      <c r="AJ31" s="7">
        <f>IF(P31=0,0,Z31/P31)</f>
        <v>6.242843630208593E-2</v>
      </c>
      <c r="AK31" s="7"/>
      <c r="AL31" s="3">
        <f t="shared" si="21"/>
        <v>8</v>
      </c>
      <c r="AO31" s="20"/>
      <c r="AP31" s="27"/>
      <c r="AQ31" s="21"/>
    </row>
    <row r="32" spans="1:60" x14ac:dyDescent="0.25">
      <c r="A32" s="12" t="s">
        <v>14</v>
      </c>
      <c r="E32" s="44">
        <v>30</v>
      </c>
      <c r="F32" t="str">
        <f t="shared" ref="F32" si="37">F31</f>
        <v xml:space="preserve">  / </v>
      </c>
      <c r="G32" s="8" t="s">
        <v>25</v>
      </c>
      <c r="H32" t="str">
        <f t="shared" ref="H32" si="38">H31</f>
        <v xml:space="preserve"> / </v>
      </c>
      <c r="I32">
        <v>2020</v>
      </c>
      <c r="J32" s="32">
        <f t="shared" si="22"/>
        <v>15</v>
      </c>
      <c r="K32" s="10" t="str">
        <f t="shared" si="35"/>
        <v>30  / 03 / 2020</v>
      </c>
      <c r="M32" s="43">
        <f t="shared" si="0"/>
        <v>6</v>
      </c>
      <c r="P32" s="37">
        <v>44450</v>
      </c>
      <c r="Q32" s="37"/>
      <c r="R32" s="37"/>
      <c r="S32" s="41">
        <f>P32-P31</f>
        <v>4276</v>
      </c>
      <c r="T32" s="68"/>
      <c r="U32" s="37">
        <v>20946</v>
      </c>
      <c r="V32" s="41">
        <f>U32-U31</f>
        <v>1592</v>
      </c>
      <c r="W32" s="68"/>
      <c r="X32" s="37">
        <v>5056</v>
      </c>
      <c r="Y32" s="41">
        <f t="shared" si="33"/>
        <v>424</v>
      </c>
      <c r="Z32" s="37">
        <v>3024</v>
      </c>
      <c r="AA32" s="37"/>
      <c r="AB32" s="37"/>
      <c r="AC32" s="41">
        <f t="shared" si="9"/>
        <v>516</v>
      </c>
      <c r="AD32" s="41">
        <f t="shared" si="18"/>
        <v>204</v>
      </c>
      <c r="AF32" s="37"/>
      <c r="AG32" s="37"/>
      <c r="AH32" s="3">
        <v>7924</v>
      </c>
      <c r="AJ32" s="7">
        <f>IF(P32=0,0,Z32/P32)</f>
        <v>6.8031496062992122E-2</v>
      </c>
      <c r="AK32" s="7">
        <f>(P32-P31)/P32</f>
        <v>9.6197975253093357E-2</v>
      </c>
      <c r="AL32" s="3">
        <f t="shared" si="21"/>
        <v>7</v>
      </c>
      <c r="AO32" s="20"/>
      <c r="AP32" s="27"/>
      <c r="AQ32" s="21"/>
    </row>
    <row r="33" spans="1:43" x14ac:dyDescent="0.25">
      <c r="A33" s="12" t="s">
        <v>19</v>
      </c>
      <c r="E33" s="44">
        <v>31</v>
      </c>
      <c r="F33" t="str">
        <f t="shared" ref="F33" si="39">F32</f>
        <v xml:space="preserve">  / </v>
      </c>
      <c r="G33" s="8" t="s">
        <v>25</v>
      </c>
      <c r="H33" t="str">
        <f t="shared" ref="H33" si="40">H32</f>
        <v xml:space="preserve"> / </v>
      </c>
      <c r="I33">
        <v>2020</v>
      </c>
      <c r="J33" s="32">
        <f t="shared" si="22"/>
        <v>16</v>
      </c>
      <c r="K33" s="10" t="str">
        <f t="shared" si="35"/>
        <v>31  / 03 / 2020</v>
      </c>
      <c r="M33" s="43">
        <f t="shared" si="0"/>
        <v>5</v>
      </c>
      <c r="P33" s="37">
        <v>52128</v>
      </c>
      <c r="Q33" s="37"/>
      <c r="R33" s="37"/>
      <c r="S33" s="41">
        <f>P33-P32</f>
        <v>7678</v>
      </c>
      <c r="T33" s="68">
        <f t="shared" ref="T33:T34" si="41">(S33-S32)/S33</f>
        <v>0.44308413649387862</v>
      </c>
      <c r="U33" s="37">
        <v>22757</v>
      </c>
      <c r="V33" s="41">
        <f>U33-U32</f>
        <v>1811</v>
      </c>
      <c r="W33" s="68">
        <f t="shared" si="32"/>
        <v>0.12092766427388184</v>
      </c>
      <c r="X33" s="37">
        <v>5565</v>
      </c>
      <c r="Y33" s="41">
        <f t="shared" si="33"/>
        <v>509</v>
      </c>
      <c r="Z33" s="37">
        <v>3523</v>
      </c>
      <c r="AA33" s="37"/>
      <c r="AB33" s="37"/>
      <c r="AC33" s="41">
        <f t="shared" si="9"/>
        <v>499</v>
      </c>
      <c r="AD33" s="41">
        <f t="shared" si="18"/>
        <v>-17</v>
      </c>
      <c r="AF33" s="37"/>
      <c r="AG33" s="37"/>
      <c r="AH33" s="3">
        <v>9444</v>
      </c>
      <c r="AI33" s="41">
        <f t="shared" ref="AI33:AI34" si="42">AH33-AH32</f>
        <v>1520</v>
      </c>
      <c r="AJ33" s="7">
        <f>IF(P33=0,0,Z33/P33)</f>
        <v>6.7583640270104356E-2</v>
      </c>
      <c r="AK33" s="7">
        <f>(P33-P32)/P33</f>
        <v>0.14729128299570288</v>
      </c>
      <c r="AL33" s="3">
        <f t="shared" si="21"/>
        <v>6</v>
      </c>
      <c r="AM33" s="3" t="s">
        <v>39</v>
      </c>
      <c r="AN33" s="38" t="s">
        <v>40</v>
      </c>
      <c r="AO33" s="20"/>
      <c r="AP33" s="27"/>
      <c r="AQ33" s="21"/>
    </row>
    <row r="34" spans="1:43" x14ac:dyDescent="0.25">
      <c r="A34" s="12" t="s">
        <v>19</v>
      </c>
      <c r="E34" s="45" t="s">
        <v>35</v>
      </c>
      <c r="F34" t="str">
        <f t="shared" ref="F34:F43" si="43">F33</f>
        <v xml:space="preserve">  / </v>
      </c>
      <c r="G34" s="8" t="s">
        <v>34</v>
      </c>
      <c r="H34" t="str">
        <f t="shared" ref="H34:H43" si="44">H33</f>
        <v xml:space="preserve"> / </v>
      </c>
      <c r="I34">
        <v>2020</v>
      </c>
      <c r="J34" s="32">
        <f t="shared" si="22"/>
        <v>17</v>
      </c>
      <c r="K34" s="10" t="str">
        <f t="shared" si="35"/>
        <v>01  / 04 / 2020</v>
      </c>
      <c r="M34" s="43">
        <f t="shared" si="0"/>
        <v>4</v>
      </c>
      <c r="P34" s="37">
        <v>56989</v>
      </c>
      <c r="Q34" s="37">
        <v>33245</v>
      </c>
      <c r="R34" s="37">
        <v>200000</v>
      </c>
      <c r="S34" s="41">
        <f>P34-P33</f>
        <v>4861</v>
      </c>
      <c r="T34" s="68">
        <f t="shared" si="41"/>
        <v>-0.57951038880888706</v>
      </c>
      <c r="U34" s="37">
        <v>24639</v>
      </c>
      <c r="V34" s="41">
        <f>U34-U33</f>
        <v>1882</v>
      </c>
      <c r="W34" s="68">
        <f t="shared" si="32"/>
        <v>3.7725823591923488E-2</v>
      </c>
      <c r="X34" s="37">
        <v>6017</v>
      </c>
      <c r="Y34" s="41">
        <f t="shared" si="33"/>
        <v>452</v>
      </c>
      <c r="Z34" s="37">
        <v>4032</v>
      </c>
      <c r="AA34" s="37"/>
      <c r="AB34" s="37"/>
      <c r="AC34" s="41">
        <f t="shared" si="9"/>
        <v>509</v>
      </c>
      <c r="AD34" s="41">
        <f t="shared" si="18"/>
        <v>10</v>
      </c>
      <c r="AF34" s="37"/>
      <c r="AG34" s="37"/>
      <c r="AH34" s="3">
        <v>10935</v>
      </c>
      <c r="AI34" s="41">
        <f t="shared" si="42"/>
        <v>1491</v>
      </c>
      <c r="AJ34" s="7">
        <f>IF(P34=0,0,Z34/P34)</f>
        <v>7.0750495709698366E-2</v>
      </c>
      <c r="AK34" s="7">
        <f>(P34-P33)/P34</f>
        <v>8.5297162610328311E-2</v>
      </c>
      <c r="AL34" s="3">
        <f t="shared" si="21"/>
        <v>5</v>
      </c>
      <c r="AO34" s="20"/>
      <c r="AP34" s="27"/>
      <c r="AQ34" s="21"/>
    </row>
    <row r="35" spans="1:43" x14ac:dyDescent="0.25">
      <c r="A35" s="33" t="s">
        <v>18</v>
      </c>
      <c r="E35" s="45" t="s">
        <v>42</v>
      </c>
      <c r="F35" t="str">
        <f t="shared" si="43"/>
        <v xml:space="preserve">  / </v>
      </c>
      <c r="G35" s="8" t="s">
        <v>43</v>
      </c>
      <c r="H35" t="str">
        <f t="shared" si="44"/>
        <v xml:space="preserve"> / </v>
      </c>
      <c r="I35">
        <v>2021</v>
      </c>
      <c r="J35" s="32">
        <f t="shared" si="22"/>
        <v>18</v>
      </c>
      <c r="K35" s="39" t="str">
        <f t="shared" si="35"/>
        <v>02  / 05 / 2021</v>
      </c>
      <c r="M35" s="43">
        <f t="shared" si="0"/>
        <v>3</v>
      </c>
      <c r="P35" s="46" t="s">
        <v>53</v>
      </c>
      <c r="Q35" s="37"/>
      <c r="R35" s="37"/>
      <c r="T35" s="68"/>
      <c r="U35" s="37"/>
      <c r="W35" s="68"/>
      <c r="X35" s="37"/>
      <c r="Z35" s="37">
        <v>5698</v>
      </c>
      <c r="AA35" s="37"/>
      <c r="AB35" s="37"/>
      <c r="AC35" s="41">
        <f t="shared" si="9"/>
        <v>1666</v>
      </c>
      <c r="AD35" s="41">
        <f t="shared" si="18"/>
        <v>1157</v>
      </c>
      <c r="AF35" s="37"/>
      <c r="AG35" s="37"/>
      <c r="AJ35" s="7"/>
      <c r="AK35" s="7"/>
      <c r="AL35" s="3">
        <f t="shared" si="21"/>
        <v>4</v>
      </c>
      <c r="AO35" s="20"/>
      <c r="AP35" s="27"/>
      <c r="AQ35" s="21"/>
    </row>
    <row r="36" spans="1:43" x14ac:dyDescent="0.25">
      <c r="A36" s="12" t="s">
        <v>17</v>
      </c>
      <c r="E36" s="45" t="s">
        <v>25</v>
      </c>
      <c r="F36" t="str">
        <f t="shared" si="43"/>
        <v xml:space="preserve">  / </v>
      </c>
      <c r="G36" s="8" t="s">
        <v>44</v>
      </c>
      <c r="H36" t="str">
        <f t="shared" si="44"/>
        <v xml:space="preserve"> / </v>
      </c>
      <c r="I36">
        <v>2022</v>
      </c>
      <c r="J36" s="32">
        <f t="shared" si="22"/>
        <v>19</v>
      </c>
      <c r="K36" s="39" t="str">
        <f t="shared" si="35"/>
        <v>03  / 06 / 2022</v>
      </c>
      <c r="M36" s="43">
        <f t="shared" si="0"/>
        <v>2</v>
      </c>
      <c r="P36" s="73">
        <v>64330</v>
      </c>
      <c r="Q36" s="37"/>
      <c r="R36" s="37"/>
      <c r="S36" s="41">
        <f>(P36-P34)/2</f>
        <v>3670.5</v>
      </c>
      <c r="T36" s="68"/>
      <c r="U36" s="37">
        <v>26246</v>
      </c>
      <c r="V36" s="41">
        <f>U36-U34</f>
        <v>1607</v>
      </c>
      <c r="W36" s="68"/>
      <c r="X36" s="37">
        <v>6489</v>
      </c>
      <c r="Y36" s="41">
        <f>X36-X34</f>
        <v>472</v>
      </c>
      <c r="Z36" s="37">
        <v>6080</v>
      </c>
      <c r="AA36" s="37"/>
      <c r="AB36" s="37"/>
      <c r="AC36" s="41">
        <f t="shared" si="9"/>
        <v>382</v>
      </c>
      <c r="AD36" s="41">
        <f t="shared" si="18"/>
        <v>-1284</v>
      </c>
      <c r="AF36" s="46" t="s">
        <v>48</v>
      </c>
      <c r="AG36" s="37"/>
      <c r="AJ36" s="7">
        <f t="shared" ref="AJ36:AJ42" si="45">IF(P36=0,0,Z36/P36)</f>
        <v>9.4512669050209858E-2</v>
      </c>
      <c r="AK36" s="7"/>
      <c r="AL36" s="3">
        <f t="shared" si="21"/>
        <v>3</v>
      </c>
      <c r="AO36" s="20"/>
      <c r="AP36" s="27"/>
      <c r="AQ36" s="21"/>
    </row>
    <row r="37" spans="1:43" x14ac:dyDescent="0.25">
      <c r="A37" s="12" t="s">
        <v>16</v>
      </c>
      <c r="E37" s="45" t="s">
        <v>34</v>
      </c>
      <c r="F37" t="str">
        <f t="shared" si="43"/>
        <v xml:space="preserve">  / </v>
      </c>
      <c r="G37" s="8" t="s">
        <v>45</v>
      </c>
      <c r="H37" t="str">
        <f t="shared" si="44"/>
        <v xml:space="preserve"> / </v>
      </c>
      <c r="I37">
        <v>2023</v>
      </c>
      <c r="J37" s="32">
        <f t="shared" si="22"/>
        <v>20</v>
      </c>
      <c r="K37" s="39" t="str">
        <f t="shared" ref="K37:K38" si="46">E37&amp;F37&amp;G37&amp;H37&amp;I37</f>
        <v>04  / 07 / 2023</v>
      </c>
      <c r="M37" s="43">
        <f>M38+1</f>
        <v>1</v>
      </c>
      <c r="P37" s="73">
        <v>88500</v>
      </c>
      <c r="Q37" s="37"/>
      <c r="R37" s="37"/>
      <c r="T37" s="68"/>
      <c r="U37" s="37">
        <v>28143</v>
      </c>
      <c r="V37" s="41">
        <f>U37-U36</f>
        <v>1897</v>
      </c>
      <c r="W37" s="68">
        <f t="shared" si="32"/>
        <v>0.15287295730100159</v>
      </c>
      <c r="X37" s="37">
        <v>6838</v>
      </c>
      <c r="Y37" s="41">
        <f>X37-X36</f>
        <v>349</v>
      </c>
      <c r="Z37" s="37">
        <v>6450</v>
      </c>
      <c r="AA37" s="37">
        <v>7560</v>
      </c>
      <c r="AB37" s="37" t="s">
        <v>54</v>
      </c>
      <c r="AC37" s="41">
        <f t="shared" si="9"/>
        <v>370</v>
      </c>
      <c r="AD37" s="41">
        <f t="shared" si="18"/>
        <v>-12</v>
      </c>
      <c r="AF37" s="48" t="s">
        <v>55</v>
      </c>
      <c r="AG37" s="37"/>
      <c r="AH37" s="3">
        <v>2111</v>
      </c>
      <c r="AJ37" s="7">
        <f t="shared" si="45"/>
        <v>7.2881355932203393E-2</v>
      </c>
      <c r="AK37" s="7">
        <f>(P37-P36)/P37</f>
        <v>0.27310734463276837</v>
      </c>
      <c r="AL37" s="3">
        <f t="shared" si="21"/>
        <v>2</v>
      </c>
      <c r="AO37" s="20"/>
      <c r="AP37" s="27"/>
      <c r="AQ37" s="21"/>
    </row>
    <row r="38" spans="1:43" x14ac:dyDescent="0.25">
      <c r="A38" s="12" t="s">
        <v>15</v>
      </c>
      <c r="E38" s="45" t="s">
        <v>43</v>
      </c>
      <c r="F38" t="str">
        <f t="shared" si="43"/>
        <v xml:space="preserve">  / </v>
      </c>
      <c r="G38" s="8" t="s">
        <v>46</v>
      </c>
      <c r="H38" t="str">
        <f t="shared" si="44"/>
        <v xml:space="preserve"> / </v>
      </c>
      <c r="I38">
        <v>2024</v>
      </c>
      <c r="J38" s="32">
        <f t="shared" si="22"/>
        <v>21</v>
      </c>
      <c r="K38" s="39" t="str">
        <f t="shared" si="46"/>
        <v>05  / 08 / 2024</v>
      </c>
      <c r="M38" s="43">
        <v>0</v>
      </c>
      <c r="P38" s="37">
        <v>104260</v>
      </c>
      <c r="Q38" s="37">
        <v>70000</v>
      </c>
      <c r="R38" s="37">
        <v>310000</v>
      </c>
      <c r="S38" s="41" t="s">
        <v>70</v>
      </c>
      <c r="T38" s="68"/>
      <c r="U38" s="37"/>
      <c r="V38" s="41">
        <v>630</v>
      </c>
      <c r="W38" s="68"/>
      <c r="X38" s="37">
        <v>7072</v>
      </c>
      <c r="Y38" s="41">
        <f>X38-X37</f>
        <v>234</v>
      </c>
      <c r="Z38" s="37">
        <v>6519</v>
      </c>
      <c r="AA38" s="37">
        <v>8911</v>
      </c>
      <c r="AB38" s="37">
        <v>2417</v>
      </c>
      <c r="AC38" s="41">
        <f t="shared" si="9"/>
        <v>69</v>
      </c>
      <c r="AD38" s="41">
        <f t="shared" si="18"/>
        <v>-301</v>
      </c>
      <c r="AE38" s="41">
        <f>AA38-AA37</f>
        <v>1351</v>
      </c>
      <c r="AF38" s="37"/>
      <c r="AG38" s="37">
        <v>10335</v>
      </c>
      <c r="AH38" s="3">
        <v>17250</v>
      </c>
      <c r="AI38" s="41">
        <f>AH38-AH37</f>
        <v>15139</v>
      </c>
      <c r="AJ38" s="7">
        <f t="shared" si="45"/>
        <v>6.2526376366775369E-2</v>
      </c>
      <c r="AK38" s="53">
        <f>(P38-P37)/P38</f>
        <v>0.15116056013811624</v>
      </c>
      <c r="AL38" s="3">
        <v>1</v>
      </c>
      <c r="AO38" s="20"/>
      <c r="AP38" s="27"/>
      <c r="AQ38" s="21"/>
    </row>
    <row r="39" spans="1:43" x14ac:dyDescent="0.25">
      <c r="A39" s="12" t="s">
        <v>14</v>
      </c>
      <c r="E39" s="45" t="s">
        <v>44</v>
      </c>
      <c r="F39" s="72" t="str">
        <f t="shared" si="43"/>
        <v xml:space="preserve">  / </v>
      </c>
      <c r="G39" s="8" t="s">
        <v>47</v>
      </c>
      <c r="H39" s="72" t="str">
        <f t="shared" si="44"/>
        <v xml:space="preserve"> / </v>
      </c>
      <c r="I39" s="72">
        <v>2025</v>
      </c>
      <c r="J39" s="32">
        <f t="shared" si="22"/>
        <v>22</v>
      </c>
      <c r="K39" s="67" t="str">
        <f t="shared" ref="K39:K41" si="47">E39&amp;F39&amp;G39&amp;H39&amp;I39</f>
        <v>06  / 09 / 2025</v>
      </c>
      <c r="P39" s="73">
        <v>120030</v>
      </c>
      <c r="Q39" s="37"/>
      <c r="R39" s="37"/>
      <c r="S39" s="41">
        <f>S40/5</f>
        <v>15759.4</v>
      </c>
      <c r="T39" s="68"/>
      <c r="U39" s="37"/>
      <c r="V39" s="41">
        <v>630</v>
      </c>
      <c r="W39" s="68"/>
      <c r="X39" s="37"/>
      <c r="Z39" s="37">
        <v>6659</v>
      </c>
      <c r="AA39" s="37"/>
      <c r="AB39" s="57"/>
      <c r="AC39" s="41">
        <f t="shared" si="9"/>
        <v>140</v>
      </c>
      <c r="AD39" s="41">
        <f t="shared" si="18"/>
        <v>71</v>
      </c>
      <c r="AF39" s="37"/>
      <c r="AG39" s="37"/>
      <c r="AJ39" s="7">
        <f t="shared" si="45"/>
        <v>5.5477797217362325E-2</v>
      </c>
      <c r="AK39" s="7">
        <f>(P39-P38)/P39</f>
        <v>0.1313838207114888</v>
      </c>
      <c r="AL39" s="3">
        <f t="shared" si="21"/>
        <v>3</v>
      </c>
      <c r="AO39" s="20"/>
      <c r="AP39" s="27"/>
      <c r="AQ39" s="21"/>
    </row>
    <row r="40" spans="1:43" x14ac:dyDescent="0.25">
      <c r="A40" s="12" t="s">
        <v>19</v>
      </c>
      <c r="E40" s="45" t="s">
        <v>45</v>
      </c>
      <c r="F40" s="72" t="str">
        <f t="shared" si="43"/>
        <v xml:space="preserve">  / </v>
      </c>
      <c r="G40" s="8" t="s">
        <v>68</v>
      </c>
      <c r="H40" s="72" t="str">
        <f t="shared" si="44"/>
        <v xml:space="preserve"> / </v>
      </c>
      <c r="I40" s="72">
        <v>2026</v>
      </c>
      <c r="J40" s="32">
        <f t="shared" si="22"/>
        <v>23</v>
      </c>
      <c r="K40" s="67" t="str">
        <f t="shared" si="47"/>
        <v>07  / 10 / 2026</v>
      </c>
      <c r="P40" s="73">
        <v>135786</v>
      </c>
      <c r="Q40" s="37"/>
      <c r="R40" s="37"/>
      <c r="S40" s="41">
        <f>P40-P34</f>
        <v>78797</v>
      </c>
      <c r="T40" s="68">
        <f t="shared" ref="T40" si="48">(S40-S39)/S40</f>
        <v>0.79999999999999993</v>
      </c>
      <c r="U40" s="37">
        <f>U41-V41</f>
        <v>30037</v>
      </c>
      <c r="V40" s="41">
        <f>U40-U37</f>
        <v>1894</v>
      </c>
      <c r="W40" s="68">
        <f t="shared" si="32"/>
        <v>0.66737064413938751</v>
      </c>
      <c r="X40" s="37">
        <f>X41-482</f>
        <v>6666</v>
      </c>
      <c r="Z40" s="37">
        <v>7095</v>
      </c>
      <c r="AA40" s="37">
        <v>10328</v>
      </c>
      <c r="AB40" s="37"/>
      <c r="AC40" s="41">
        <f t="shared" si="9"/>
        <v>436</v>
      </c>
      <c r="AD40" s="41">
        <f t="shared" si="18"/>
        <v>296</v>
      </c>
      <c r="AE40" s="41">
        <f>AA40-AA38</f>
        <v>1417</v>
      </c>
      <c r="AF40" s="37"/>
      <c r="AG40" s="37"/>
      <c r="AH40" s="3">
        <v>19337</v>
      </c>
      <c r="AJ40" s="7">
        <f t="shared" si="45"/>
        <v>5.2251336662100661E-2</v>
      </c>
      <c r="AK40" s="7">
        <f>(P40-P39)/P40</f>
        <v>0.11603552649021254</v>
      </c>
      <c r="AL40" s="3">
        <f t="shared" si="21"/>
        <v>2</v>
      </c>
      <c r="AO40" s="20"/>
      <c r="AP40" s="27"/>
      <c r="AQ40" s="21"/>
    </row>
    <row r="41" spans="1:43" x14ac:dyDescent="0.25">
      <c r="A41" s="12" t="s">
        <v>19</v>
      </c>
      <c r="E41" s="45" t="s">
        <v>46</v>
      </c>
      <c r="F41" s="72" t="str">
        <f t="shared" si="43"/>
        <v xml:space="preserve">  / </v>
      </c>
      <c r="G41" s="8" t="s">
        <v>69</v>
      </c>
      <c r="H41" s="72" t="str">
        <f t="shared" si="44"/>
        <v xml:space="preserve"> / </v>
      </c>
      <c r="I41" s="72">
        <v>2027</v>
      </c>
      <c r="J41" s="32">
        <f t="shared" si="22"/>
        <v>24</v>
      </c>
      <c r="K41" s="67" t="str">
        <f t="shared" si="47"/>
        <v>08  / 11 / 2027</v>
      </c>
      <c r="P41" s="73">
        <v>150000</v>
      </c>
      <c r="Q41" s="37"/>
      <c r="R41" s="37"/>
      <c r="U41" s="37">
        <v>30375</v>
      </c>
      <c r="V41" s="41">
        <v>338</v>
      </c>
      <c r="W41" s="68"/>
      <c r="X41" s="37">
        <v>7148</v>
      </c>
      <c r="Y41" s="41">
        <f>X41-X40</f>
        <v>482</v>
      </c>
      <c r="Z41" s="37">
        <v>7636</v>
      </c>
      <c r="AA41" s="37"/>
      <c r="AB41" s="37"/>
      <c r="AC41" s="41">
        <f t="shared" si="9"/>
        <v>541</v>
      </c>
      <c r="AD41" s="41">
        <f t="shared" si="18"/>
        <v>105</v>
      </c>
      <c r="AF41" s="37"/>
      <c r="AG41" s="37"/>
      <c r="AH41" s="3">
        <v>24254</v>
      </c>
      <c r="AI41" s="41">
        <f>AH41-AH40</f>
        <v>4917</v>
      </c>
      <c r="AJ41" s="7">
        <f t="shared" si="45"/>
        <v>5.090666666666667E-2</v>
      </c>
      <c r="AK41" s="7">
        <f>(P41-P40)/P41</f>
        <v>9.4759999999999997E-2</v>
      </c>
      <c r="AL41" s="3">
        <f t="shared" si="21"/>
        <v>1</v>
      </c>
      <c r="AO41" s="20"/>
      <c r="AP41" s="27"/>
      <c r="AQ41" s="21"/>
    </row>
    <row r="42" spans="1:43" x14ac:dyDescent="0.25">
      <c r="A42" s="12" t="s">
        <v>18</v>
      </c>
      <c r="E42" s="45" t="s">
        <v>47</v>
      </c>
      <c r="F42" s="72" t="str">
        <f t="shared" si="43"/>
        <v xml:space="preserve">  / </v>
      </c>
      <c r="G42" s="8" t="s">
        <v>71</v>
      </c>
      <c r="H42" s="72" t="str">
        <f t="shared" si="44"/>
        <v xml:space="preserve"> / </v>
      </c>
      <c r="I42" s="72">
        <v>2028</v>
      </c>
      <c r="J42" s="32">
        <f t="shared" si="22"/>
        <v>25</v>
      </c>
      <c r="K42" s="67" t="str">
        <f t="shared" ref="K42:K43" si="49">E42&amp;F42&amp;G42&amp;H42&amp;I42</f>
        <v>09  / 12 / 2028</v>
      </c>
      <c r="P42" s="37"/>
      <c r="Q42" s="37"/>
      <c r="R42" s="37"/>
      <c r="U42" s="37">
        <v>31415</v>
      </c>
      <c r="V42" s="41">
        <f>U42-U41</f>
        <v>1040</v>
      </c>
      <c r="W42" s="68">
        <f t="shared" si="32"/>
        <v>0.67500000000000004</v>
      </c>
      <c r="X42" s="37">
        <v>7666</v>
      </c>
      <c r="Y42" s="41">
        <f>X42-X41</f>
        <v>518</v>
      </c>
      <c r="Z42" s="37">
        <v>8044</v>
      </c>
      <c r="AA42" s="37">
        <v>12210</v>
      </c>
      <c r="AB42" s="37">
        <v>4176</v>
      </c>
      <c r="AC42" s="41">
        <f t="shared" si="9"/>
        <v>408</v>
      </c>
      <c r="AD42" s="41">
        <f t="shared" si="18"/>
        <v>-133</v>
      </c>
      <c r="AE42" s="41">
        <f>AA42-AA40</f>
        <v>1882</v>
      </c>
      <c r="AF42" s="37"/>
      <c r="AG42" s="37"/>
      <c r="AJ42" s="7">
        <f t="shared" si="45"/>
        <v>0</v>
      </c>
      <c r="AK42" s="7"/>
      <c r="AO42" s="20"/>
      <c r="AP42" s="27"/>
      <c r="AQ42" s="21"/>
    </row>
    <row r="43" spans="1:43" x14ac:dyDescent="0.25">
      <c r="A43" s="12" t="s">
        <v>17</v>
      </c>
      <c r="E43" s="45" t="s">
        <v>68</v>
      </c>
      <c r="F43" s="72" t="str">
        <f t="shared" si="43"/>
        <v xml:space="preserve">  / </v>
      </c>
      <c r="G43" s="8" t="s">
        <v>72</v>
      </c>
      <c r="H43" s="72" t="str">
        <f t="shared" si="44"/>
        <v xml:space="preserve"> / </v>
      </c>
      <c r="I43" s="72">
        <v>2029</v>
      </c>
      <c r="J43" s="32">
        <f t="shared" si="22"/>
        <v>26</v>
      </c>
      <c r="K43" s="67" t="str">
        <f t="shared" si="49"/>
        <v>10  / 13 / 2029</v>
      </c>
      <c r="AO43" s="20"/>
      <c r="AP43" s="27"/>
      <c r="AQ43" s="21"/>
    </row>
    <row r="44" spans="1:43" x14ac:dyDescent="0.25">
      <c r="A44" s="12" t="s">
        <v>16</v>
      </c>
      <c r="AO44" s="20"/>
      <c r="AP44" s="27"/>
      <c r="AQ44" s="21"/>
    </row>
    <row r="45" spans="1:43" x14ac:dyDescent="0.25">
      <c r="A45" s="12" t="s">
        <v>15</v>
      </c>
      <c r="AJ45" s="7"/>
      <c r="AO45" s="20"/>
      <c r="AP45" s="27"/>
      <c r="AQ45" s="21"/>
    </row>
    <row r="46" spans="1:43" x14ac:dyDescent="0.25">
      <c r="AO46" s="24"/>
      <c r="AP46" s="31"/>
      <c r="AQ46" s="25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3"/>
  <sheetViews>
    <sheetView showGridLines="0" zoomScale="95" zoomScaleNormal="95" workbookViewId="0">
      <selection activeCell="E5" sqref="E5:E39"/>
    </sheetView>
  </sheetViews>
  <sheetFormatPr baseColWidth="10" defaultRowHeight="15" x14ac:dyDescent="0.25"/>
  <cols>
    <col min="4" max="4" width="13.28515625" style="76" bestFit="1" customWidth="1"/>
    <col min="5" max="5" width="8.28515625" bestFit="1" customWidth="1"/>
    <col min="6" max="6" width="7.140625" style="74" bestFit="1" customWidth="1"/>
    <col min="7" max="7" width="7.140625" bestFit="1" customWidth="1"/>
    <col min="8" max="8" width="7.140625" style="74" bestFit="1" customWidth="1"/>
    <col min="9" max="9" width="6" bestFit="1" customWidth="1"/>
    <col min="10" max="10" width="6" style="74" bestFit="1" customWidth="1"/>
    <col min="11" max="12" width="6" bestFit="1" customWidth="1"/>
    <col min="13" max="13" width="6" style="72" customWidth="1"/>
    <col min="14" max="14" width="5.28515625" style="72" bestFit="1" customWidth="1"/>
    <col min="15" max="15" width="9.140625" style="72" bestFit="1" customWidth="1"/>
    <col min="16" max="17" width="9.140625" style="82" customWidth="1"/>
  </cols>
  <sheetData>
    <row r="2" spans="2:19" x14ac:dyDescent="0.25">
      <c r="E2" s="130" t="s">
        <v>115</v>
      </c>
      <c r="F2" s="131"/>
      <c r="G2" s="131"/>
      <c r="H2" s="131"/>
      <c r="I2" s="131"/>
      <c r="J2" s="131"/>
      <c r="K2" s="131"/>
      <c r="L2" s="132"/>
      <c r="M2" s="26"/>
      <c r="R2" s="69" t="s">
        <v>114</v>
      </c>
    </row>
    <row r="3" spans="2:19" x14ac:dyDescent="0.25">
      <c r="E3" s="75" t="s">
        <v>21</v>
      </c>
      <c r="F3" s="42" t="s">
        <v>33</v>
      </c>
      <c r="G3" s="36" t="s">
        <v>22</v>
      </c>
      <c r="H3" s="42" t="s">
        <v>33</v>
      </c>
      <c r="I3" s="36" t="s">
        <v>30</v>
      </c>
      <c r="J3" s="42" t="s">
        <v>33</v>
      </c>
      <c r="K3" s="75" t="s">
        <v>15</v>
      </c>
      <c r="L3" s="42" t="s">
        <v>33</v>
      </c>
      <c r="M3" s="42"/>
      <c r="N3" s="42" t="s">
        <v>118</v>
      </c>
      <c r="O3" s="42" t="s">
        <v>119</v>
      </c>
    </row>
    <row r="4" spans="2:19" x14ac:dyDescent="0.25">
      <c r="E4" s="37"/>
      <c r="F4" s="73"/>
      <c r="G4" s="37"/>
      <c r="H4" s="73"/>
      <c r="I4" s="37"/>
      <c r="J4" s="73"/>
      <c r="K4" s="37" t="s">
        <v>50</v>
      </c>
    </row>
    <row r="5" spans="2:19" x14ac:dyDescent="0.25">
      <c r="D5" s="77" t="s">
        <v>82</v>
      </c>
      <c r="E5" s="37">
        <v>10</v>
      </c>
      <c r="F5" s="73"/>
      <c r="G5" s="37"/>
      <c r="H5" s="73"/>
      <c r="I5" s="37"/>
      <c r="J5" s="73"/>
      <c r="K5" s="37">
        <v>3</v>
      </c>
      <c r="N5" s="4">
        <f>K5/E5</f>
        <v>0.3</v>
      </c>
      <c r="O5" s="4"/>
      <c r="Q5" s="82" t="s">
        <v>120</v>
      </c>
      <c r="R5" t="s">
        <v>121</v>
      </c>
      <c r="S5" s="2"/>
    </row>
    <row r="6" spans="2:19" x14ac:dyDescent="0.25">
      <c r="D6" s="77" t="s">
        <v>83</v>
      </c>
      <c r="E6" s="37"/>
      <c r="F6" s="73"/>
      <c r="G6" s="37"/>
      <c r="H6" s="73"/>
      <c r="I6" s="37"/>
      <c r="J6" s="73"/>
      <c r="K6" s="37"/>
      <c r="N6" s="4"/>
      <c r="O6" s="4"/>
    </row>
    <row r="7" spans="2:19" x14ac:dyDescent="0.25">
      <c r="D7" s="77" t="s">
        <v>84</v>
      </c>
      <c r="E7" s="37">
        <v>20</v>
      </c>
      <c r="F7" s="73"/>
      <c r="G7" s="37"/>
      <c r="H7" s="73"/>
      <c r="I7" s="37"/>
      <c r="J7" s="73"/>
      <c r="K7" s="37">
        <v>7</v>
      </c>
      <c r="L7" s="2">
        <f>K7-K5</f>
        <v>4</v>
      </c>
      <c r="M7" s="2"/>
      <c r="N7" s="4">
        <f t="shared" ref="N7:N15" si="0">K7/E7</f>
        <v>0.35</v>
      </c>
      <c r="O7" s="4">
        <f t="shared" ref="O7:O15" si="1">(E7-E6)/E7</f>
        <v>1</v>
      </c>
      <c r="S7" s="2">
        <f t="shared" ref="S7:S13" si="2">L7</f>
        <v>4</v>
      </c>
    </row>
    <row r="8" spans="2:19" x14ac:dyDescent="0.25">
      <c r="D8" s="77" t="s">
        <v>85</v>
      </c>
      <c r="E8" s="37">
        <v>50</v>
      </c>
      <c r="F8" s="73">
        <f>E8-E7</f>
        <v>30</v>
      </c>
      <c r="G8" s="37"/>
      <c r="H8" s="73"/>
      <c r="I8" s="37"/>
      <c r="J8" s="73"/>
      <c r="K8" s="37">
        <v>20</v>
      </c>
      <c r="L8" s="2">
        <f t="shared" ref="L8:L13" si="3">K8-K7</f>
        <v>13</v>
      </c>
      <c r="M8" s="2"/>
      <c r="N8" s="4">
        <f t="shared" si="0"/>
        <v>0.4</v>
      </c>
      <c r="O8" s="4">
        <f t="shared" si="1"/>
        <v>0.6</v>
      </c>
      <c r="S8" s="2">
        <f t="shared" si="2"/>
        <v>13</v>
      </c>
    </row>
    <row r="9" spans="2:19" x14ac:dyDescent="0.25">
      <c r="D9" s="77" t="s">
        <v>86</v>
      </c>
      <c r="E9" s="37">
        <v>80</v>
      </c>
      <c r="F9" s="73">
        <f t="shared" ref="F9:F39" si="4">E9-E8</f>
        <v>30</v>
      </c>
      <c r="G9" s="37"/>
      <c r="H9" s="73"/>
      <c r="I9" s="37"/>
      <c r="J9" s="73"/>
      <c r="K9" s="37">
        <v>27</v>
      </c>
      <c r="L9" s="2">
        <f t="shared" si="3"/>
        <v>7</v>
      </c>
      <c r="M9" s="2"/>
      <c r="N9" s="4">
        <f t="shared" si="0"/>
        <v>0.33750000000000002</v>
      </c>
      <c r="O9" s="4">
        <f t="shared" si="1"/>
        <v>0.375</v>
      </c>
      <c r="S9" s="2">
        <f t="shared" si="2"/>
        <v>7</v>
      </c>
    </row>
    <row r="10" spans="2:19" x14ac:dyDescent="0.25">
      <c r="D10" s="77" t="s">
        <v>87</v>
      </c>
      <c r="E10" s="37">
        <v>120</v>
      </c>
      <c r="F10" s="73">
        <f t="shared" si="4"/>
        <v>40</v>
      </c>
      <c r="G10" s="37"/>
      <c r="H10" s="73"/>
      <c r="I10" s="37"/>
      <c r="J10" s="73"/>
      <c r="K10" s="37">
        <v>30</v>
      </c>
      <c r="L10" s="2">
        <f t="shared" si="3"/>
        <v>3</v>
      </c>
      <c r="M10" s="2"/>
      <c r="N10" s="4">
        <f t="shared" si="0"/>
        <v>0.25</v>
      </c>
      <c r="O10" s="4">
        <f t="shared" si="1"/>
        <v>0.33333333333333331</v>
      </c>
      <c r="P10" s="82">
        <v>9</v>
      </c>
      <c r="Q10" s="34">
        <v>40</v>
      </c>
      <c r="S10" s="2">
        <f t="shared" si="2"/>
        <v>3</v>
      </c>
    </row>
    <row r="11" spans="2:19" x14ac:dyDescent="0.25">
      <c r="D11" s="77" t="s">
        <v>88</v>
      </c>
      <c r="E11" s="37">
        <v>165</v>
      </c>
      <c r="F11" s="73">
        <f t="shared" si="4"/>
        <v>45</v>
      </c>
      <c r="G11" s="37"/>
      <c r="H11" s="73"/>
      <c r="I11" s="37"/>
      <c r="J11" s="73"/>
      <c r="K11" s="37">
        <v>46</v>
      </c>
      <c r="L11" s="2">
        <f t="shared" si="3"/>
        <v>16</v>
      </c>
      <c r="M11" s="2"/>
      <c r="N11" s="4">
        <f t="shared" si="0"/>
        <v>0.27878787878787881</v>
      </c>
      <c r="O11" s="4">
        <f t="shared" si="1"/>
        <v>0.27272727272727271</v>
      </c>
      <c r="P11" s="83">
        <v>10</v>
      </c>
      <c r="Q11" s="83">
        <v>45</v>
      </c>
      <c r="R11" s="79">
        <f>Q11-Q10</f>
        <v>5</v>
      </c>
      <c r="S11" s="2">
        <f t="shared" si="2"/>
        <v>16</v>
      </c>
    </row>
    <row r="12" spans="2:19" x14ac:dyDescent="0.25">
      <c r="D12" s="77" t="s">
        <v>89</v>
      </c>
      <c r="E12" s="37">
        <v>220</v>
      </c>
      <c r="F12" s="73">
        <f t="shared" si="4"/>
        <v>55</v>
      </c>
      <c r="G12" s="37"/>
      <c r="H12" s="73"/>
      <c r="I12" s="37"/>
      <c r="J12" s="73"/>
      <c r="K12" s="37">
        <v>50</v>
      </c>
      <c r="L12" s="2">
        <f t="shared" si="3"/>
        <v>4</v>
      </c>
      <c r="M12" s="2"/>
      <c r="N12" s="4">
        <f t="shared" si="0"/>
        <v>0.22727272727272727</v>
      </c>
      <c r="O12" s="4">
        <f t="shared" si="1"/>
        <v>0.25</v>
      </c>
      <c r="P12" s="78">
        <f>P11+1</f>
        <v>11</v>
      </c>
      <c r="Q12" s="78">
        <f t="shared" ref="Q12:Q43" si="5">Q11+R12</f>
        <v>58</v>
      </c>
      <c r="R12" s="80">
        <v>13</v>
      </c>
      <c r="S12" s="2">
        <f t="shared" si="2"/>
        <v>4</v>
      </c>
    </row>
    <row r="13" spans="2:19" x14ac:dyDescent="0.25">
      <c r="D13" s="77" t="s">
        <v>90</v>
      </c>
      <c r="E13" s="37">
        <v>270</v>
      </c>
      <c r="F13" s="73">
        <f t="shared" si="4"/>
        <v>50</v>
      </c>
      <c r="G13" s="37"/>
      <c r="H13" s="73"/>
      <c r="I13" s="37"/>
      <c r="J13" s="73"/>
      <c r="K13" s="37">
        <v>60</v>
      </c>
      <c r="L13" s="2">
        <f t="shared" si="3"/>
        <v>10</v>
      </c>
      <c r="M13" s="2"/>
      <c r="N13" s="4">
        <f t="shared" si="0"/>
        <v>0.22222222222222221</v>
      </c>
      <c r="O13" s="4">
        <f t="shared" si="1"/>
        <v>0.18518518518518517</v>
      </c>
      <c r="P13" s="78">
        <f t="shared" ref="P13:P43" si="6">P12+1</f>
        <v>12</v>
      </c>
      <c r="Q13" s="78">
        <f t="shared" si="5"/>
        <v>70</v>
      </c>
      <c r="R13" s="80">
        <v>12</v>
      </c>
      <c r="S13" s="2">
        <f t="shared" si="2"/>
        <v>10</v>
      </c>
    </row>
    <row r="14" spans="2:19" x14ac:dyDescent="0.25">
      <c r="D14" s="77" t="s">
        <v>91</v>
      </c>
      <c r="E14" s="37">
        <v>400</v>
      </c>
      <c r="F14" s="73">
        <f t="shared" si="4"/>
        <v>130</v>
      </c>
      <c r="G14" s="37"/>
      <c r="H14" s="73"/>
      <c r="I14" s="37"/>
      <c r="J14" s="73"/>
      <c r="K14" s="37"/>
      <c r="L14" s="2"/>
      <c r="M14" s="2"/>
      <c r="N14" s="4">
        <f t="shared" si="0"/>
        <v>0</v>
      </c>
      <c r="O14" s="4">
        <f t="shared" si="1"/>
        <v>0.32500000000000001</v>
      </c>
      <c r="P14" s="78">
        <f t="shared" si="6"/>
        <v>13</v>
      </c>
      <c r="Q14" s="78">
        <f t="shared" si="5"/>
        <v>88</v>
      </c>
      <c r="R14" s="80">
        <v>18</v>
      </c>
      <c r="S14" s="2"/>
    </row>
    <row r="15" spans="2:19" x14ac:dyDescent="0.25">
      <c r="C15" s="2"/>
      <c r="D15" s="77" t="s">
        <v>92</v>
      </c>
      <c r="E15" s="37">
        <v>700</v>
      </c>
      <c r="F15" s="73">
        <f t="shared" si="4"/>
        <v>300</v>
      </c>
      <c r="G15" s="37"/>
      <c r="H15" s="73"/>
      <c r="I15" s="37"/>
      <c r="J15" s="73"/>
      <c r="K15" s="37"/>
      <c r="L15" s="2"/>
      <c r="M15" s="2"/>
      <c r="N15" s="4">
        <f t="shared" si="0"/>
        <v>0</v>
      </c>
      <c r="O15" s="4">
        <f t="shared" si="1"/>
        <v>0.42857142857142855</v>
      </c>
      <c r="P15" s="78">
        <f t="shared" si="6"/>
        <v>14</v>
      </c>
      <c r="Q15" s="78">
        <f t="shared" si="5"/>
        <v>123</v>
      </c>
      <c r="R15" s="80">
        <v>35</v>
      </c>
      <c r="S15" s="2"/>
    </row>
    <row r="16" spans="2:19" x14ac:dyDescent="0.25">
      <c r="B16" s="2"/>
      <c r="C16" s="70"/>
      <c r="D16" s="77" t="s">
        <v>93</v>
      </c>
      <c r="E16" s="37">
        <v>1170</v>
      </c>
      <c r="F16" s="73">
        <f>E17-E15</f>
        <v>1063</v>
      </c>
      <c r="G16" s="37"/>
      <c r="H16" s="73"/>
      <c r="I16" s="37"/>
      <c r="J16" s="73"/>
      <c r="K16" s="37"/>
      <c r="L16" s="2"/>
      <c r="M16" s="2"/>
      <c r="N16" s="4">
        <f>K16/E17</f>
        <v>0</v>
      </c>
      <c r="O16" s="4">
        <f>(E17-E15)/E17</f>
        <v>0.60294951786727169</v>
      </c>
      <c r="P16" s="78">
        <f t="shared" si="6"/>
        <v>15</v>
      </c>
      <c r="Q16" s="78">
        <f t="shared" si="5"/>
        <v>144</v>
      </c>
      <c r="R16" s="80">
        <v>21</v>
      </c>
      <c r="S16" s="2"/>
    </row>
    <row r="17" spans="4:19" x14ac:dyDescent="0.25">
      <c r="D17" s="77" t="s">
        <v>94</v>
      </c>
      <c r="E17" s="37">
        <v>1763</v>
      </c>
      <c r="F17" s="73">
        <f>E18-E17</f>
        <v>518</v>
      </c>
      <c r="G17" s="37"/>
      <c r="H17" s="73"/>
      <c r="I17" s="37"/>
      <c r="J17" s="73"/>
      <c r="K17" s="37">
        <v>435</v>
      </c>
      <c r="L17" s="2">
        <f>K17-K16</f>
        <v>435</v>
      </c>
      <c r="M17" s="2"/>
      <c r="N17" s="4">
        <f>K17/E18</f>
        <v>0.19070583077597544</v>
      </c>
      <c r="O17" s="4">
        <f>(E18-E17)/E18</f>
        <v>0.22709338009644892</v>
      </c>
      <c r="P17" s="78">
        <f t="shared" si="6"/>
        <v>16</v>
      </c>
      <c r="Q17" s="78">
        <f t="shared" si="5"/>
        <v>171</v>
      </c>
      <c r="R17" s="80">
        <v>27</v>
      </c>
      <c r="S17" s="2">
        <f>L17</f>
        <v>435</v>
      </c>
    </row>
    <row r="18" spans="4:19" x14ac:dyDescent="0.25">
      <c r="D18" s="77" t="s">
        <v>95</v>
      </c>
      <c r="E18" s="37">
        <v>2281</v>
      </c>
      <c r="F18" s="73">
        <f>E19-E18</f>
        <v>-2281</v>
      </c>
      <c r="G18" s="37"/>
      <c r="H18" s="73"/>
      <c r="I18" s="37"/>
      <c r="J18" s="73"/>
      <c r="K18" s="37">
        <v>483</v>
      </c>
      <c r="L18" s="2">
        <f>K18-K17</f>
        <v>48</v>
      </c>
      <c r="M18" s="2"/>
      <c r="N18" s="4"/>
      <c r="O18" s="4"/>
      <c r="P18" s="78">
        <f t="shared" si="6"/>
        <v>17</v>
      </c>
      <c r="Q18" s="78">
        <f t="shared" si="5"/>
        <v>260</v>
      </c>
      <c r="R18" s="80">
        <v>89</v>
      </c>
      <c r="S18" s="2">
        <f>L18</f>
        <v>48</v>
      </c>
    </row>
    <row r="19" spans="4:19" x14ac:dyDescent="0.25">
      <c r="D19" s="77" t="s">
        <v>96</v>
      </c>
      <c r="E19" s="37"/>
      <c r="F19" s="73"/>
      <c r="G19" s="37"/>
      <c r="H19" s="73"/>
      <c r="I19" s="37"/>
      <c r="J19" s="73"/>
      <c r="K19" s="37"/>
      <c r="L19" s="2"/>
      <c r="M19" s="86"/>
      <c r="N19" s="4"/>
      <c r="O19" s="4"/>
      <c r="P19" s="78">
        <f t="shared" si="6"/>
        <v>18</v>
      </c>
      <c r="Q19" s="78">
        <f t="shared" si="5"/>
        <v>380</v>
      </c>
      <c r="R19" s="80">
        <v>120</v>
      </c>
      <c r="S19" s="2"/>
    </row>
    <row r="20" spans="4:19" x14ac:dyDescent="0.25">
      <c r="D20" s="77" t="s">
        <v>97</v>
      </c>
      <c r="E20" s="37"/>
      <c r="F20" s="73"/>
      <c r="G20" s="37"/>
      <c r="H20" s="73"/>
      <c r="I20" s="37"/>
      <c r="J20" s="73"/>
      <c r="K20" s="37"/>
      <c r="L20" s="2"/>
      <c r="M20" s="2"/>
      <c r="N20" s="4"/>
      <c r="O20" s="4"/>
      <c r="P20" s="78">
        <f t="shared" si="6"/>
        <v>19</v>
      </c>
      <c r="Q20" s="78">
        <f t="shared" si="5"/>
        <v>612</v>
      </c>
      <c r="R20" s="80">
        <v>232</v>
      </c>
      <c r="S20" s="2"/>
    </row>
    <row r="21" spans="4:19" x14ac:dyDescent="0.25">
      <c r="D21" s="77" t="s">
        <v>98</v>
      </c>
      <c r="E21" s="37"/>
      <c r="F21" s="73"/>
      <c r="G21" s="37"/>
      <c r="H21" s="73"/>
      <c r="I21" s="37"/>
      <c r="J21" s="73"/>
      <c r="K21" s="37">
        <v>540</v>
      </c>
      <c r="L21" s="2"/>
      <c r="M21" s="2"/>
      <c r="N21" s="4"/>
      <c r="O21" s="4"/>
      <c r="P21" s="78">
        <f t="shared" si="6"/>
        <v>20</v>
      </c>
      <c r="Q21" s="78">
        <f t="shared" si="5"/>
        <v>803</v>
      </c>
      <c r="R21" s="80">
        <v>191</v>
      </c>
      <c r="S21" s="2"/>
    </row>
    <row r="22" spans="4:19" x14ac:dyDescent="0.25">
      <c r="D22" s="77" t="s">
        <v>99</v>
      </c>
      <c r="E22" s="37"/>
      <c r="F22" s="73"/>
      <c r="G22" s="37"/>
      <c r="H22" s="73"/>
      <c r="I22" s="37"/>
      <c r="J22" s="73"/>
      <c r="K22" s="37">
        <v>674</v>
      </c>
      <c r="L22" s="2">
        <f t="shared" ref="L22:L27" si="7">K22-K21</f>
        <v>134</v>
      </c>
      <c r="M22" s="2"/>
      <c r="N22" s="4"/>
      <c r="O22" s="4"/>
      <c r="P22" s="78">
        <f t="shared" si="6"/>
        <v>21</v>
      </c>
      <c r="Q22" s="78">
        <f t="shared" si="5"/>
        <v>978</v>
      </c>
      <c r="R22" s="80">
        <v>175</v>
      </c>
      <c r="S22" s="2">
        <f t="shared" ref="S22:S27" si="8">L22</f>
        <v>134</v>
      </c>
    </row>
    <row r="23" spans="4:19" x14ac:dyDescent="0.25">
      <c r="D23" s="77" t="s">
        <v>100</v>
      </c>
      <c r="E23" s="37"/>
      <c r="F23" s="73"/>
      <c r="G23" s="37"/>
      <c r="H23" s="73"/>
      <c r="I23" s="37"/>
      <c r="J23" s="73"/>
      <c r="K23" s="37">
        <v>860</v>
      </c>
      <c r="L23" s="2">
        <f t="shared" si="7"/>
        <v>186</v>
      </c>
      <c r="M23" s="2"/>
      <c r="N23" s="4"/>
      <c r="O23" s="4"/>
      <c r="P23" s="78">
        <f t="shared" si="6"/>
        <v>22</v>
      </c>
      <c r="Q23" s="78">
        <f t="shared" si="5"/>
        <v>1206</v>
      </c>
      <c r="R23" s="80">
        <v>228</v>
      </c>
      <c r="S23" s="2">
        <f t="shared" si="8"/>
        <v>186</v>
      </c>
    </row>
    <row r="24" spans="4:19" x14ac:dyDescent="0.25">
      <c r="D24" s="77" t="s">
        <v>101</v>
      </c>
      <c r="E24" s="37"/>
      <c r="F24" s="73"/>
      <c r="G24" s="37"/>
      <c r="H24" s="73"/>
      <c r="I24" s="37"/>
      <c r="J24" s="73"/>
      <c r="K24" s="37">
        <v>1160</v>
      </c>
      <c r="L24" s="2">
        <f t="shared" si="7"/>
        <v>300</v>
      </c>
      <c r="M24" s="87"/>
      <c r="N24" s="4"/>
      <c r="O24" s="4"/>
      <c r="P24" s="78">
        <f t="shared" si="6"/>
        <v>23</v>
      </c>
      <c r="Q24" s="78">
        <f t="shared" si="5"/>
        <v>1427</v>
      </c>
      <c r="R24" s="80">
        <v>221</v>
      </c>
      <c r="S24" s="2">
        <f t="shared" si="8"/>
        <v>300</v>
      </c>
    </row>
    <row r="25" spans="4:19" x14ac:dyDescent="0.25">
      <c r="D25" s="77" t="s">
        <v>102</v>
      </c>
      <c r="E25" s="37">
        <v>25333</v>
      </c>
      <c r="F25" s="73"/>
      <c r="G25" s="37">
        <v>11739</v>
      </c>
      <c r="H25" s="73"/>
      <c r="I25" s="37"/>
      <c r="J25" s="73"/>
      <c r="K25" s="37">
        <v>1331</v>
      </c>
      <c r="L25" s="2">
        <f t="shared" si="7"/>
        <v>171</v>
      </c>
      <c r="M25" s="2"/>
      <c r="N25" s="4">
        <f>K25/E25</f>
        <v>5.2540165002171083E-2</v>
      </c>
      <c r="O25" s="4"/>
      <c r="P25" s="78">
        <f t="shared" si="6"/>
        <v>24</v>
      </c>
      <c r="Q25" s="78">
        <f t="shared" si="5"/>
        <v>1763</v>
      </c>
      <c r="R25" s="80">
        <v>336</v>
      </c>
      <c r="S25" s="2">
        <f t="shared" si="8"/>
        <v>171</v>
      </c>
    </row>
    <row r="26" spans="4:19" x14ac:dyDescent="0.25">
      <c r="D26" s="77" t="s">
        <v>103</v>
      </c>
      <c r="E26" s="37">
        <v>29155</v>
      </c>
      <c r="F26" s="73">
        <f t="shared" si="4"/>
        <v>3822</v>
      </c>
      <c r="G26" s="37">
        <v>13904</v>
      </c>
      <c r="H26" s="73">
        <f>G26-G25</f>
        <v>2165</v>
      </c>
      <c r="I26" s="37">
        <v>3375</v>
      </c>
      <c r="J26" s="73"/>
      <c r="K26" s="37">
        <v>1696</v>
      </c>
      <c r="L26" s="2">
        <f t="shared" si="7"/>
        <v>365</v>
      </c>
      <c r="M26" s="2"/>
      <c r="N26" s="4">
        <f>K26/E26</f>
        <v>5.8171840164637285E-2</v>
      </c>
      <c r="O26" s="4">
        <f>(E26-E25)/E26</f>
        <v>0.13109243697478992</v>
      </c>
      <c r="P26" s="78">
        <f t="shared" si="6"/>
        <v>25</v>
      </c>
      <c r="Q26" s="78">
        <f t="shared" si="5"/>
        <v>2196</v>
      </c>
      <c r="R26" s="80">
        <v>433</v>
      </c>
      <c r="S26" s="2">
        <f t="shared" si="8"/>
        <v>365</v>
      </c>
    </row>
    <row r="27" spans="4:19" x14ac:dyDescent="0.25">
      <c r="D27" s="77" t="s">
        <v>104</v>
      </c>
      <c r="E27" s="37">
        <v>32964</v>
      </c>
      <c r="F27" s="73">
        <f t="shared" si="4"/>
        <v>3809</v>
      </c>
      <c r="G27" s="37">
        <v>15732</v>
      </c>
      <c r="H27" s="73">
        <f t="shared" ref="H27:H40" si="9">G27-G26</f>
        <v>1828</v>
      </c>
      <c r="I27" s="37">
        <v>3787</v>
      </c>
      <c r="J27" s="73">
        <f>I27-I26</f>
        <v>412</v>
      </c>
      <c r="K27" s="37">
        <v>1995</v>
      </c>
      <c r="L27" s="2">
        <f t="shared" si="7"/>
        <v>299</v>
      </c>
      <c r="M27" s="2"/>
      <c r="N27" s="4">
        <f>K27/E27</f>
        <v>6.0520567892246087E-2</v>
      </c>
      <c r="O27" s="4">
        <f>(E27-E26)/E27</f>
        <v>0.11555029729401772</v>
      </c>
      <c r="P27" s="78">
        <f t="shared" si="6"/>
        <v>26</v>
      </c>
      <c r="Q27" s="78">
        <f t="shared" si="5"/>
        <v>2508</v>
      </c>
      <c r="R27" s="80">
        <v>312</v>
      </c>
      <c r="S27" s="2">
        <f t="shared" si="8"/>
        <v>299</v>
      </c>
    </row>
    <row r="28" spans="4:19" x14ac:dyDescent="0.25">
      <c r="D28" s="77" t="s">
        <v>105</v>
      </c>
      <c r="E28" s="37"/>
      <c r="F28" s="73"/>
      <c r="G28" s="37"/>
      <c r="H28" s="73"/>
      <c r="I28" s="37"/>
      <c r="J28" s="73"/>
      <c r="K28" s="37"/>
      <c r="L28" s="2"/>
      <c r="M28" s="2"/>
      <c r="N28" s="4"/>
      <c r="O28" s="4"/>
      <c r="P28" s="78">
        <f t="shared" si="6"/>
        <v>27</v>
      </c>
      <c r="Q28" s="78">
        <f t="shared" si="5"/>
        <v>3056</v>
      </c>
      <c r="R28" s="80">
        <v>548</v>
      </c>
      <c r="S28" s="2"/>
    </row>
    <row r="29" spans="4:19" x14ac:dyDescent="0.25">
      <c r="D29" s="77" t="s">
        <v>106</v>
      </c>
      <c r="E29" s="37">
        <v>40174</v>
      </c>
      <c r="F29" s="73"/>
      <c r="G29" s="37">
        <v>19354</v>
      </c>
      <c r="H29" s="73">
        <f t="shared" si="9"/>
        <v>19354</v>
      </c>
      <c r="I29" s="37">
        <v>4632</v>
      </c>
      <c r="J29" s="73"/>
      <c r="K29" s="37">
        <v>2606</v>
      </c>
      <c r="L29" s="2"/>
      <c r="M29" s="2"/>
      <c r="N29" s="4">
        <f>K29/E29</f>
        <v>6.4867824961417839E-2</v>
      </c>
      <c r="O29" s="4"/>
      <c r="P29" s="78">
        <f t="shared" si="6"/>
        <v>28</v>
      </c>
      <c r="Q29" s="78">
        <f t="shared" si="5"/>
        <v>3468</v>
      </c>
      <c r="R29" s="80">
        <v>412</v>
      </c>
      <c r="S29" s="2"/>
    </row>
    <row r="30" spans="4:19" x14ac:dyDescent="0.25">
      <c r="D30" s="77" t="s">
        <v>107</v>
      </c>
      <c r="E30" s="37">
        <v>44450</v>
      </c>
      <c r="F30" s="73">
        <f t="shared" si="4"/>
        <v>4276</v>
      </c>
      <c r="G30" s="37">
        <v>20946</v>
      </c>
      <c r="H30" s="73">
        <f t="shared" si="9"/>
        <v>1592</v>
      </c>
      <c r="I30" s="37">
        <v>5056</v>
      </c>
      <c r="J30" s="73">
        <f>I30-I29</f>
        <v>424</v>
      </c>
      <c r="K30" s="37">
        <v>3024</v>
      </c>
      <c r="L30" s="2">
        <f>K30-K29</f>
        <v>418</v>
      </c>
      <c r="M30" s="2"/>
      <c r="N30" s="4">
        <f>K30/E30</f>
        <v>6.8031496062992122E-2</v>
      </c>
      <c r="O30" s="4">
        <f>(E30-E29)/E30</f>
        <v>9.6197975253093357E-2</v>
      </c>
      <c r="P30" s="78">
        <f t="shared" si="6"/>
        <v>29</v>
      </c>
      <c r="Q30" s="78">
        <f t="shared" si="5"/>
        <v>3954</v>
      </c>
      <c r="R30" s="80">
        <v>486</v>
      </c>
      <c r="S30" s="2">
        <f>L30</f>
        <v>418</v>
      </c>
    </row>
    <row r="31" spans="4:19" x14ac:dyDescent="0.25">
      <c r="D31" s="77" t="s">
        <v>108</v>
      </c>
      <c r="E31" s="37">
        <v>52128</v>
      </c>
      <c r="F31" s="73">
        <f t="shared" si="4"/>
        <v>7678</v>
      </c>
      <c r="G31" s="37">
        <v>22757</v>
      </c>
      <c r="H31" s="73">
        <f t="shared" si="9"/>
        <v>1811</v>
      </c>
      <c r="I31" s="37">
        <v>5565</v>
      </c>
      <c r="J31" s="73">
        <f t="shared" ref="J31:J39" si="10">I31-I30</f>
        <v>509</v>
      </c>
      <c r="K31" s="37">
        <v>3523</v>
      </c>
      <c r="L31" s="2">
        <f>K31-K30</f>
        <v>499</v>
      </c>
      <c r="M31" s="2"/>
      <c r="N31" s="4">
        <f>K31/E31</f>
        <v>6.7583640270104356E-2</v>
      </c>
      <c r="O31" s="4">
        <f>(E31-E30)/E31</f>
        <v>0.14729128299570288</v>
      </c>
      <c r="P31" s="78">
        <f t="shared" si="6"/>
        <v>30</v>
      </c>
      <c r="Q31" s="78">
        <f t="shared" si="5"/>
        <v>4313</v>
      </c>
      <c r="R31" s="80">
        <v>359</v>
      </c>
      <c r="S31" s="2">
        <f>L31</f>
        <v>499</v>
      </c>
    </row>
    <row r="32" spans="4:19" x14ac:dyDescent="0.25">
      <c r="D32" s="77" t="s">
        <v>109</v>
      </c>
      <c r="E32" s="37">
        <v>56989</v>
      </c>
      <c r="F32" s="73">
        <f t="shared" si="4"/>
        <v>4861</v>
      </c>
      <c r="G32" s="37">
        <v>24639</v>
      </c>
      <c r="H32" s="73">
        <f t="shared" si="9"/>
        <v>1882</v>
      </c>
      <c r="I32" s="37">
        <v>6017</v>
      </c>
      <c r="J32" s="73">
        <f t="shared" si="10"/>
        <v>452</v>
      </c>
      <c r="K32" s="37">
        <v>4032</v>
      </c>
      <c r="L32" s="2">
        <f>K32-K31</f>
        <v>509</v>
      </c>
      <c r="M32" s="2"/>
      <c r="N32" s="4"/>
      <c r="O32" s="4">
        <f>(E32-E31)/E32</f>
        <v>8.5297162610328311E-2</v>
      </c>
      <c r="P32" s="78">
        <f t="shared" si="6"/>
        <v>31</v>
      </c>
      <c r="Q32" s="78">
        <f t="shared" si="5"/>
        <v>4737</v>
      </c>
      <c r="R32" s="80">
        <v>424</v>
      </c>
      <c r="S32" s="2">
        <f>L32</f>
        <v>509</v>
      </c>
    </row>
    <row r="33" spans="2:19" x14ac:dyDescent="0.25">
      <c r="D33" s="77" t="s">
        <v>110</v>
      </c>
      <c r="E33" s="37">
        <f>60000</f>
        <v>60000</v>
      </c>
      <c r="F33" s="73"/>
      <c r="G33" s="37"/>
      <c r="H33" s="73"/>
      <c r="I33" s="37"/>
      <c r="J33" s="73"/>
      <c r="K33" s="37"/>
      <c r="L33" s="2"/>
      <c r="M33" s="2"/>
      <c r="N33" s="4"/>
      <c r="O33" s="4"/>
      <c r="P33" s="78">
        <v>1</v>
      </c>
      <c r="Q33" s="78">
        <f t="shared" si="5"/>
        <v>5246</v>
      </c>
      <c r="R33" s="80">
        <v>509</v>
      </c>
      <c r="S33" s="2"/>
    </row>
    <row r="34" spans="2:19" x14ac:dyDescent="0.25">
      <c r="D34" s="77" t="s">
        <v>111</v>
      </c>
      <c r="E34" s="41">
        <v>64330</v>
      </c>
      <c r="F34" s="73"/>
      <c r="G34" s="37">
        <v>26246</v>
      </c>
      <c r="H34" s="73">
        <f t="shared" si="9"/>
        <v>26246</v>
      </c>
      <c r="I34" s="37">
        <v>6489</v>
      </c>
      <c r="J34" s="73"/>
      <c r="K34" s="37">
        <v>4503</v>
      </c>
      <c r="L34" s="2"/>
      <c r="M34" s="2"/>
      <c r="N34" s="4">
        <f>K34/E34</f>
        <v>6.9998445515311675E-2</v>
      </c>
      <c r="O34" s="4"/>
      <c r="P34" s="78">
        <f t="shared" si="6"/>
        <v>2</v>
      </c>
      <c r="Q34" s="78">
        <f t="shared" si="5"/>
        <v>5698</v>
      </c>
      <c r="R34" s="80">
        <v>452</v>
      </c>
      <c r="S34" s="2"/>
    </row>
    <row r="35" spans="2:19" x14ac:dyDescent="0.25">
      <c r="D35" s="77" t="s">
        <v>112</v>
      </c>
      <c r="E35" s="41">
        <v>77150</v>
      </c>
      <c r="F35" s="73">
        <f t="shared" si="4"/>
        <v>12820</v>
      </c>
      <c r="G35" s="37">
        <v>28143</v>
      </c>
      <c r="H35" s="73">
        <f t="shared" si="9"/>
        <v>1897</v>
      </c>
      <c r="I35" s="37">
        <v>6838</v>
      </c>
      <c r="J35" s="73">
        <f t="shared" si="10"/>
        <v>349</v>
      </c>
      <c r="K35" s="37">
        <v>5400</v>
      </c>
      <c r="L35" s="2">
        <f>K35-K34</f>
        <v>897</v>
      </c>
      <c r="M35" s="2"/>
      <c r="N35" s="4">
        <f>K35/E35</f>
        <v>6.9993519118600134E-2</v>
      </c>
      <c r="O35" s="4">
        <f>(E35-E34)/E35</f>
        <v>0.1661697990926766</v>
      </c>
      <c r="P35" s="78">
        <f t="shared" si="6"/>
        <v>3</v>
      </c>
      <c r="Q35" s="78">
        <f t="shared" si="5"/>
        <v>6080</v>
      </c>
      <c r="R35" s="80">
        <v>382</v>
      </c>
      <c r="S35" s="2">
        <f>L35</f>
        <v>897</v>
      </c>
    </row>
    <row r="36" spans="2:19" x14ac:dyDescent="0.25">
      <c r="D36" s="77" t="s">
        <v>113</v>
      </c>
      <c r="E36" s="41">
        <v>92700</v>
      </c>
      <c r="F36" s="73">
        <f t="shared" si="4"/>
        <v>15550</v>
      </c>
      <c r="G36" s="37"/>
      <c r="H36" s="73"/>
      <c r="I36" s="37">
        <v>7072</v>
      </c>
      <c r="J36" s="73">
        <f t="shared" si="10"/>
        <v>234</v>
      </c>
      <c r="K36" s="37"/>
      <c r="L36" s="2"/>
      <c r="M36" s="2"/>
      <c r="N36" s="4"/>
      <c r="O36" s="4">
        <f>(E36-E35)/E36</f>
        <v>0.16774541531823084</v>
      </c>
      <c r="P36" s="78">
        <f t="shared" si="6"/>
        <v>4</v>
      </c>
      <c r="Q36" s="78">
        <f t="shared" si="5"/>
        <v>6343</v>
      </c>
      <c r="R36" s="80">
        <v>263</v>
      </c>
      <c r="S36" s="2"/>
    </row>
    <row r="37" spans="2:19" x14ac:dyDescent="0.25">
      <c r="B37" t="s">
        <v>116</v>
      </c>
      <c r="D37" s="77" t="s">
        <v>117</v>
      </c>
      <c r="E37" s="73">
        <v>120030</v>
      </c>
      <c r="F37" s="73">
        <f t="shared" si="4"/>
        <v>27330</v>
      </c>
      <c r="G37" s="37"/>
      <c r="H37" s="73"/>
      <c r="I37" s="37"/>
      <c r="J37" s="73"/>
      <c r="K37" s="37"/>
      <c r="L37" s="2"/>
      <c r="M37" s="2"/>
      <c r="N37" s="4"/>
      <c r="O37" s="4">
        <f>(E37-E36)/E37</f>
        <v>0.22769307673081729</v>
      </c>
      <c r="P37" s="78">
        <f t="shared" si="6"/>
        <v>5</v>
      </c>
      <c r="Q37" s="78">
        <f t="shared" si="5"/>
        <v>6519</v>
      </c>
      <c r="R37" s="80">
        <v>176</v>
      </c>
      <c r="S37" s="2"/>
    </row>
    <row r="38" spans="2:19" x14ac:dyDescent="0.25">
      <c r="B38" t="str">
        <f>B37</f>
        <v>chiffre non donné</v>
      </c>
      <c r="E38" s="73">
        <v>135786</v>
      </c>
      <c r="F38" s="73">
        <f t="shared" si="4"/>
        <v>15756</v>
      </c>
      <c r="G38" s="37">
        <f>G39-I39</f>
        <v>23227</v>
      </c>
      <c r="H38" s="73">
        <f t="shared" si="9"/>
        <v>23227</v>
      </c>
      <c r="I38" s="37">
        <f>I39-482</f>
        <v>6666</v>
      </c>
      <c r="J38" s="73">
        <f t="shared" si="10"/>
        <v>6666</v>
      </c>
      <c r="K38" s="37">
        <v>7095</v>
      </c>
      <c r="L38" s="2"/>
      <c r="M38" s="2"/>
      <c r="N38" s="4">
        <f>K38/E38</f>
        <v>5.2251336662100661E-2</v>
      </c>
      <c r="O38" s="4">
        <f>(E38-E37)/E38</f>
        <v>0.11603552649021254</v>
      </c>
      <c r="P38" s="78">
        <f t="shared" si="6"/>
        <v>6</v>
      </c>
      <c r="Q38" s="78">
        <f t="shared" si="5"/>
        <v>6659</v>
      </c>
      <c r="R38" s="80">
        <v>140</v>
      </c>
      <c r="S38" s="2"/>
    </row>
    <row r="39" spans="2:19" x14ac:dyDescent="0.25">
      <c r="B39" t="str">
        <f>B38</f>
        <v>chiffre non donné</v>
      </c>
      <c r="E39" s="73">
        <v>150000</v>
      </c>
      <c r="F39" s="73">
        <f t="shared" si="4"/>
        <v>14214</v>
      </c>
      <c r="G39" s="37">
        <v>30375</v>
      </c>
      <c r="H39" s="73">
        <f t="shared" si="9"/>
        <v>7148</v>
      </c>
      <c r="I39" s="37">
        <v>7148</v>
      </c>
      <c r="J39" s="73">
        <f t="shared" si="10"/>
        <v>482</v>
      </c>
      <c r="K39" s="37">
        <v>7636</v>
      </c>
      <c r="L39" s="2">
        <f>K39-K38</f>
        <v>541</v>
      </c>
      <c r="M39" s="2"/>
      <c r="N39" s="4">
        <f>K39/E39</f>
        <v>5.090666666666667E-2</v>
      </c>
      <c r="O39" s="4">
        <f>(E39-E38)/E39</f>
        <v>9.4759999999999997E-2</v>
      </c>
      <c r="P39" s="78">
        <f t="shared" si="6"/>
        <v>7</v>
      </c>
      <c r="Q39" s="78">
        <f t="shared" si="5"/>
        <v>6753</v>
      </c>
      <c r="R39" s="80">
        <v>94</v>
      </c>
      <c r="S39" s="2">
        <f>+K39-K38</f>
        <v>541</v>
      </c>
    </row>
    <row r="40" spans="2:19" x14ac:dyDescent="0.25">
      <c r="E40" s="37"/>
      <c r="F40" s="73"/>
      <c r="G40" s="37">
        <v>31415</v>
      </c>
      <c r="H40" s="73">
        <f t="shared" si="9"/>
        <v>1040</v>
      </c>
      <c r="I40" s="37"/>
      <c r="J40" s="73"/>
      <c r="K40" s="37">
        <v>8044</v>
      </c>
      <c r="L40" s="2">
        <f>K40-K39</f>
        <v>408</v>
      </c>
      <c r="M40" s="2"/>
      <c r="N40" s="4"/>
      <c r="O40" s="4"/>
      <c r="P40" s="78">
        <f t="shared" si="6"/>
        <v>8</v>
      </c>
      <c r="Q40" s="78">
        <f t="shared" si="5"/>
        <v>6812</v>
      </c>
      <c r="R40" s="80">
        <v>59</v>
      </c>
      <c r="S40" s="2">
        <f>L40</f>
        <v>408</v>
      </c>
    </row>
    <row r="41" spans="2:19" x14ac:dyDescent="0.25">
      <c r="L41" s="2"/>
      <c r="P41" s="78">
        <f t="shared" si="6"/>
        <v>9</v>
      </c>
      <c r="Q41" s="78">
        <f t="shared" si="5"/>
        <v>6829</v>
      </c>
      <c r="R41" s="80">
        <v>17</v>
      </c>
    </row>
    <row r="42" spans="2:19" x14ac:dyDescent="0.25">
      <c r="P42" s="78">
        <f t="shared" si="6"/>
        <v>10</v>
      </c>
      <c r="Q42" s="78">
        <f t="shared" si="5"/>
        <v>6747</v>
      </c>
      <c r="R42" s="80">
        <v>-82</v>
      </c>
    </row>
    <row r="43" spans="2:19" x14ac:dyDescent="0.25">
      <c r="P43" s="78">
        <f t="shared" si="6"/>
        <v>11</v>
      </c>
      <c r="Q43" s="78">
        <f t="shared" si="5"/>
        <v>6665</v>
      </c>
      <c r="R43" s="80">
        <v>-82</v>
      </c>
    </row>
  </sheetData>
  <mergeCells count="1">
    <mergeCell ref="E2:L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7"/>
  <sheetViews>
    <sheetView topLeftCell="A29" workbookViewId="0">
      <pane ySplit="900" activePane="bottomLeft"/>
      <selection activeCell="O2" sqref="O1:O1048576"/>
      <selection pane="bottomLeft" activeCell="AI26" sqref="AI26"/>
    </sheetView>
  </sheetViews>
  <sheetFormatPr baseColWidth="10" defaultRowHeight="15" x14ac:dyDescent="0.25"/>
  <cols>
    <col min="1" max="1" width="3" style="55" bestFit="1" customWidth="1"/>
    <col min="2" max="2" width="3.140625" bestFit="1" customWidth="1"/>
    <col min="3" max="3" width="3" bestFit="1" customWidth="1"/>
    <col min="4" max="4" width="2.7109375" bestFit="1" customWidth="1"/>
    <col min="5" max="5" width="5" bestFit="1" customWidth="1"/>
    <col min="6" max="6" width="5" customWidth="1"/>
    <col min="7" max="7" width="14.5703125" customWidth="1"/>
    <col min="8" max="11" width="7.42578125" style="3" customWidth="1"/>
    <col min="12" max="12" width="7.42578125" style="127" customWidth="1"/>
    <col min="13" max="13" width="2.140625" style="3" bestFit="1" customWidth="1"/>
    <col min="14" max="14" width="4.5703125" style="128" customWidth="1"/>
    <col min="15" max="15" width="5.42578125" style="128" bestFit="1" customWidth="1"/>
    <col min="16" max="16" width="4.85546875" style="128" customWidth="1"/>
    <col min="17" max="17" width="7.42578125" style="128" customWidth="1"/>
    <col min="18" max="18" width="7.42578125" style="58" customWidth="1"/>
    <col min="19" max="19" width="7.42578125" style="59" customWidth="1"/>
    <col min="20" max="20" width="5.42578125" style="58" bestFit="1" customWidth="1"/>
    <col min="21" max="23" width="5.42578125" style="59" customWidth="1"/>
    <col min="24" max="24" width="7.28515625" style="58" bestFit="1" customWidth="1"/>
    <col min="25" max="25" width="3" style="59" bestFit="1" customWidth="1"/>
    <col min="26" max="27" width="7.42578125" style="58" customWidth="1"/>
    <col min="28" max="35" width="7.42578125" style="3" customWidth="1"/>
    <col min="36" max="36" width="7.42578125" style="66" customWidth="1"/>
    <col min="37" max="45" width="7.42578125" style="3" customWidth="1"/>
    <col min="46" max="47" width="7.42578125" style="2" customWidth="1"/>
    <col min="48" max="48" width="7.42578125" customWidth="1"/>
    <col min="50" max="50" width="7.42578125" style="60" customWidth="1"/>
    <col min="51" max="52" width="7.42578125" style="2" customWidth="1"/>
    <col min="53" max="53" width="7.42578125" customWidth="1"/>
    <col min="55" max="55" width="12.85546875" style="2" bestFit="1" customWidth="1"/>
    <col min="60" max="62" width="11.42578125" style="72"/>
  </cols>
  <sheetData>
    <row r="1" spans="1:62" x14ac:dyDescent="0.25">
      <c r="A1" s="54"/>
      <c r="B1" s="15"/>
      <c r="C1" s="15"/>
      <c r="D1" s="15"/>
      <c r="E1" s="15"/>
      <c r="F1" s="15"/>
      <c r="G1" s="15"/>
      <c r="BH1" s="15"/>
      <c r="BI1" s="15"/>
      <c r="BJ1" s="15"/>
    </row>
    <row r="2" spans="1:62" x14ac:dyDescent="0.25">
      <c r="H2" s="134" t="s">
        <v>57</v>
      </c>
      <c r="I2" s="134"/>
      <c r="J2" s="134"/>
      <c r="K2" s="134"/>
      <c r="R2" s="133" t="s">
        <v>11</v>
      </c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58"/>
      <c r="AE2" s="134" t="s">
        <v>58</v>
      </c>
      <c r="AF2" s="134"/>
      <c r="AG2" s="134"/>
      <c r="AH2" s="134"/>
      <c r="AK2" s="134" t="s">
        <v>2</v>
      </c>
      <c r="AL2" s="134"/>
      <c r="AM2" s="134"/>
      <c r="AN2" s="134"/>
      <c r="AP2" s="134" t="s">
        <v>60</v>
      </c>
      <c r="AQ2" s="134"/>
      <c r="AR2" s="134"/>
      <c r="AS2" s="134"/>
      <c r="AT2" s="134" t="s">
        <v>66</v>
      </c>
      <c r="AU2" s="134"/>
      <c r="AV2" s="134"/>
      <c r="AW2" s="134"/>
      <c r="AY2" s="134" t="s">
        <v>59</v>
      </c>
      <c r="AZ2" s="134"/>
      <c r="BA2" s="134"/>
      <c r="BB2" s="134"/>
    </row>
    <row r="3" spans="1:62" x14ac:dyDescent="0.25">
      <c r="R3" s="58" t="s">
        <v>21</v>
      </c>
      <c r="T3" s="58" t="s">
        <v>22</v>
      </c>
      <c r="AE3" s="3" t="s">
        <v>21</v>
      </c>
      <c r="AF3" s="3" t="s">
        <v>22</v>
      </c>
      <c r="AG3" s="3" t="s">
        <v>30</v>
      </c>
      <c r="AH3" s="3" t="s">
        <v>15</v>
      </c>
      <c r="AI3" s="3" t="s">
        <v>23</v>
      </c>
      <c r="AK3" s="66" t="s">
        <v>21</v>
      </c>
      <c r="AL3" s="66" t="s">
        <v>22</v>
      </c>
      <c r="AM3" s="66" t="s">
        <v>30</v>
      </c>
      <c r="AN3" s="66" t="s">
        <v>15</v>
      </c>
      <c r="AO3" s="66" t="s">
        <v>23</v>
      </c>
      <c r="AP3" s="66" t="s">
        <v>21</v>
      </c>
      <c r="AQ3" s="66" t="s">
        <v>22</v>
      </c>
      <c r="AR3" s="66" t="s">
        <v>30</v>
      </c>
      <c r="AS3" s="66" t="s">
        <v>15</v>
      </c>
      <c r="AT3" s="66" t="s">
        <v>23</v>
      </c>
      <c r="AU3" s="66" t="s">
        <v>21</v>
      </c>
      <c r="AV3" s="66" t="s">
        <v>22</v>
      </c>
      <c r="AW3" s="66" t="s">
        <v>30</v>
      </c>
      <c r="AX3" s="66" t="s">
        <v>15</v>
      </c>
      <c r="AY3" s="66" t="s">
        <v>23</v>
      </c>
      <c r="AZ3" s="66" t="s">
        <v>21</v>
      </c>
      <c r="BA3" s="66" t="s">
        <v>22</v>
      </c>
      <c r="BB3" s="66" t="s">
        <v>30</v>
      </c>
      <c r="BC3" s="66" t="s">
        <v>15</v>
      </c>
      <c r="BD3" s="66" t="s">
        <v>23</v>
      </c>
      <c r="BE3" s="66"/>
    </row>
    <row r="5" spans="1:62" x14ac:dyDescent="0.25">
      <c r="R5" s="59">
        <f t="shared" ref="R5:T5" si="0">AVERAGE(R7:R38)</f>
        <v>24275.916666666668</v>
      </c>
      <c r="S5" s="59">
        <f t="shared" si="0"/>
        <v>3120.9</v>
      </c>
      <c r="T5" s="59">
        <f t="shared" si="0"/>
        <v>1624.9583333333333</v>
      </c>
      <c r="U5" s="59">
        <f>AVERAGE(U7:U38)</f>
        <v>348.30434782608694</v>
      </c>
      <c r="V5" s="59">
        <f>AVERAGE(V7:V38)</f>
        <v>106.23809523809524</v>
      </c>
      <c r="W5" s="35" t="s">
        <v>61</v>
      </c>
      <c r="X5" s="3" t="s">
        <v>62</v>
      </c>
      <c r="Y5" s="60"/>
      <c r="AA5" s="58" t="s">
        <v>63</v>
      </c>
    </row>
    <row r="6" spans="1:62" x14ac:dyDescent="0.25">
      <c r="W6" s="3"/>
      <c r="X6" s="3"/>
      <c r="Y6" s="60"/>
    </row>
    <row r="7" spans="1:62" x14ac:dyDescent="0.25">
      <c r="A7" s="55">
        <v>4</v>
      </c>
      <c r="B7" s="8" t="s">
        <v>6</v>
      </c>
      <c r="C7" s="8" t="s">
        <v>25</v>
      </c>
      <c r="D7" s="8" t="s">
        <v>5</v>
      </c>
      <c r="E7" s="9">
        <v>2020</v>
      </c>
      <c r="F7" s="9"/>
      <c r="G7" s="51" t="str">
        <f>A7&amp;B7&amp;C7&amp;D7&amp;E7</f>
        <v>4  / 03 / 2020</v>
      </c>
      <c r="I7" s="72"/>
      <c r="J7" s="72"/>
      <c r="K7" s="72"/>
      <c r="L7" s="72"/>
      <c r="M7" s="3" t="s">
        <v>64</v>
      </c>
      <c r="N7" s="128">
        <v>5</v>
      </c>
      <c r="O7" s="128">
        <f>N7</f>
        <v>5</v>
      </c>
      <c r="P7" s="72">
        <v>13</v>
      </c>
      <c r="Q7" s="72">
        <f>P7</f>
        <v>13</v>
      </c>
      <c r="R7" s="37">
        <v>10</v>
      </c>
      <c r="T7" s="37">
        <v>3</v>
      </c>
      <c r="W7" s="7">
        <f>T7/R7</f>
        <v>0.3</v>
      </c>
      <c r="X7" s="3"/>
      <c r="Y7" s="59" t="s">
        <v>65</v>
      </c>
      <c r="AD7" s="7"/>
    </row>
    <row r="8" spans="1:62" x14ac:dyDescent="0.25">
      <c r="A8" s="55">
        <v>5</v>
      </c>
      <c r="B8" s="8" t="s">
        <v>6</v>
      </c>
      <c r="C8" s="8" t="str">
        <f>C7</f>
        <v>03</v>
      </c>
      <c r="D8" s="8" t="s">
        <v>5</v>
      </c>
      <c r="E8" s="9">
        <v>2020</v>
      </c>
      <c r="F8" s="9"/>
      <c r="G8" s="51" t="str">
        <f t="shared" ref="G8:G38" si="1">A8&amp;B8&amp;C8&amp;D8&amp;E8</f>
        <v>5  / 03 / 2020</v>
      </c>
      <c r="I8" s="72"/>
      <c r="J8" s="72"/>
      <c r="K8" s="72"/>
      <c r="L8" s="72"/>
      <c r="N8" s="128">
        <v>13</v>
      </c>
      <c r="O8" s="128">
        <f>O7+N8</f>
        <v>18</v>
      </c>
      <c r="P8" s="72">
        <v>18</v>
      </c>
      <c r="Q8" s="72">
        <f>Q7+P8</f>
        <v>31</v>
      </c>
      <c r="R8" s="37"/>
      <c r="T8" s="37"/>
      <c r="W8" s="7"/>
      <c r="X8" s="3"/>
      <c r="AD8" s="7"/>
      <c r="AV8" s="1" t="str">
        <f t="shared" ref="AV8:AV37" si="2">IF(AT8=0,"",AU8/AT8)</f>
        <v/>
      </c>
    </row>
    <row r="9" spans="1:62" x14ac:dyDescent="0.25">
      <c r="A9" s="55">
        <v>6</v>
      </c>
      <c r="B9" s="8" t="s">
        <v>6</v>
      </c>
      <c r="C9" s="8" t="str">
        <f t="shared" ref="C9:C27" si="3">C8</f>
        <v>03</v>
      </c>
      <c r="D9" s="8" t="s">
        <v>5</v>
      </c>
      <c r="E9" s="9">
        <v>2020</v>
      </c>
      <c r="F9" s="9"/>
      <c r="G9" s="51" t="str">
        <f t="shared" si="1"/>
        <v>6  / 03 / 2020</v>
      </c>
      <c r="I9" s="72"/>
      <c r="J9" s="72"/>
      <c r="K9" s="72"/>
      <c r="L9" s="72"/>
      <c r="M9" s="3" t="s">
        <v>64</v>
      </c>
      <c r="N9" s="128">
        <v>12</v>
      </c>
      <c r="O9" s="128">
        <f t="shared" ref="O9:O36" si="4">O8+N9</f>
        <v>30</v>
      </c>
      <c r="P9" s="72">
        <v>12</v>
      </c>
      <c r="Q9" s="72">
        <f t="shared" ref="Q9:Q25" si="5">Q8+P9</f>
        <v>43</v>
      </c>
      <c r="R9" s="37">
        <v>20</v>
      </c>
      <c r="T9" s="37">
        <v>7</v>
      </c>
      <c r="W9" s="7">
        <f t="shared" ref="W9:W15" si="6">T9/R9</f>
        <v>0.35</v>
      </c>
      <c r="X9" s="3"/>
      <c r="Y9" s="59">
        <f t="shared" ref="Y9:Y20" si="7">LN(R9-R7)</f>
        <v>2.3025850929940459</v>
      </c>
      <c r="AD9" s="7"/>
      <c r="AV9" s="1" t="str">
        <f t="shared" si="2"/>
        <v/>
      </c>
      <c r="BF9" s="6" t="str">
        <f t="shared" ref="BF9:BF47" si="8">G9</f>
        <v>6  / 03 / 2020</v>
      </c>
    </row>
    <row r="10" spans="1:62" x14ac:dyDescent="0.25">
      <c r="A10" s="55">
        <v>7</v>
      </c>
      <c r="B10" s="8" t="s">
        <v>6</v>
      </c>
      <c r="C10" s="8" t="str">
        <f t="shared" si="3"/>
        <v>03</v>
      </c>
      <c r="D10" s="8" t="s">
        <v>5</v>
      </c>
      <c r="E10" s="9">
        <v>2020</v>
      </c>
      <c r="F10" s="9"/>
      <c r="G10" s="51" t="str">
        <f t="shared" si="1"/>
        <v>7  / 03 / 2020</v>
      </c>
      <c r="I10" s="72"/>
      <c r="J10" s="72"/>
      <c r="K10" s="72"/>
      <c r="L10" s="72"/>
      <c r="M10" s="3" t="s">
        <v>64</v>
      </c>
      <c r="N10" s="128">
        <v>18</v>
      </c>
      <c r="O10" s="128">
        <f t="shared" si="4"/>
        <v>48</v>
      </c>
      <c r="P10" s="72">
        <v>35</v>
      </c>
      <c r="Q10" s="72">
        <f t="shared" si="5"/>
        <v>78</v>
      </c>
      <c r="R10" s="37">
        <v>50</v>
      </c>
      <c r="S10" s="59">
        <f>R10-R9</f>
        <v>30</v>
      </c>
      <c r="T10" s="37">
        <v>20</v>
      </c>
      <c r="U10" s="59">
        <f t="shared" ref="U10:U16" si="9">T10-T9</f>
        <v>13</v>
      </c>
      <c r="W10" s="7">
        <f t="shared" si="6"/>
        <v>0.4</v>
      </c>
      <c r="X10" s="7">
        <f t="shared" ref="X10:X15" si="10">(T10-T9)/(R10-R9)</f>
        <v>0.43333333333333335</v>
      </c>
      <c r="Y10" s="59">
        <f t="shared" si="7"/>
        <v>3.912023005428146</v>
      </c>
      <c r="AD10" s="7"/>
      <c r="AV10" s="1" t="str">
        <f t="shared" si="2"/>
        <v/>
      </c>
      <c r="BF10" s="6" t="str">
        <f t="shared" si="8"/>
        <v>7  / 03 / 2020</v>
      </c>
    </row>
    <row r="11" spans="1:62" x14ac:dyDescent="0.25">
      <c r="A11" s="55">
        <v>8</v>
      </c>
      <c r="B11" s="8" t="s">
        <v>6</v>
      </c>
      <c r="C11" s="8" t="str">
        <f t="shared" si="3"/>
        <v>03</v>
      </c>
      <c r="D11" s="8" t="s">
        <v>5</v>
      </c>
      <c r="E11" s="9">
        <v>2020</v>
      </c>
      <c r="F11" s="9"/>
      <c r="G11" s="51" t="str">
        <f t="shared" si="1"/>
        <v>8  / 03 / 2020</v>
      </c>
      <c r="I11" s="72"/>
      <c r="J11" s="72"/>
      <c r="K11" s="72"/>
      <c r="L11" s="72"/>
      <c r="M11" s="3" t="s">
        <v>64</v>
      </c>
      <c r="N11" s="128">
        <v>35</v>
      </c>
      <c r="O11" s="128">
        <f t="shared" si="4"/>
        <v>83</v>
      </c>
      <c r="P11" s="72">
        <v>27</v>
      </c>
      <c r="Q11" s="72">
        <f t="shared" si="5"/>
        <v>105</v>
      </c>
      <c r="R11" s="37">
        <v>80</v>
      </c>
      <c r="S11" s="59">
        <f t="shared" ref="S11:S38" si="11">R11-R10</f>
        <v>30</v>
      </c>
      <c r="T11" s="37">
        <v>27</v>
      </c>
      <c r="U11" s="59">
        <f t="shared" si="9"/>
        <v>7</v>
      </c>
      <c r="V11" s="59">
        <f>U11-U10</f>
        <v>-6</v>
      </c>
      <c r="W11" s="7">
        <f t="shared" si="6"/>
        <v>0.33750000000000002</v>
      </c>
      <c r="X11" s="7">
        <f t="shared" si="10"/>
        <v>0.23333333333333334</v>
      </c>
      <c r="Y11" s="59">
        <f t="shared" si="7"/>
        <v>4.0943445622221004</v>
      </c>
      <c r="AD11" s="7"/>
      <c r="AV11" s="1" t="str">
        <f t="shared" si="2"/>
        <v/>
      </c>
      <c r="BF11" s="6" t="str">
        <f t="shared" si="8"/>
        <v>8  / 03 / 2020</v>
      </c>
    </row>
    <row r="12" spans="1:62" x14ac:dyDescent="0.25">
      <c r="A12" s="55">
        <v>9</v>
      </c>
      <c r="B12" s="8" t="s">
        <v>6</v>
      </c>
      <c r="C12" s="8" t="str">
        <f t="shared" si="3"/>
        <v>03</v>
      </c>
      <c r="D12" s="8" t="s">
        <v>5</v>
      </c>
      <c r="E12" s="9">
        <v>2020</v>
      </c>
      <c r="F12" s="9"/>
      <c r="G12" s="51" t="str">
        <f t="shared" si="1"/>
        <v>9  / 03 / 2020</v>
      </c>
      <c r="I12" s="72"/>
      <c r="J12" s="72"/>
      <c r="K12" s="72"/>
      <c r="L12" s="72"/>
      <c r="M12" s="3" t="s">
        <v>64</v>
      </c>
      <c r="N12" s="128">
        <v>21</v>
      </c>
      <c r="O12" s="128">
        <f t="shared" si="4"/>
        <v>104</v>
      </c>
      <c r="P12" s="72">
        <v>69</v>
      </c>
      <c r="Q12" s="72">
        <f t="shared" si="5"/>
        <v>174</v>
      </c>
      <c r="R12" s="37">
        <v>120</v>
      </c>
      <c r="S12" s="59">
        <f t="shared" si="11"/>
        <v>40</v>
      </c>
      <c r="T12" s="37">
        <v>30</v>
      </c>
      <c r="U12" s="59">
        <f t="shared" si="9"/>
        <v>3</v>
      </c>
      <c r="V12" s="59">
        <f t="shared" ref="V12:V38" si="12">U12-U11</f>
        <v>-4</v>
      </c>
      <c r="W12" s="7">
        <f t="shared" si="6"/>
        <v>0.25</v>
      </c>
      <c r="X12" s="7">
        <f t="shared" si="10"/>
        <v>7.4999999999999997E-2</v>
      </c>
      <c r="Y12" s="59">
        <f t="shared" si="7"/>
        <v>4.2484952420493594</v>
      </c>
      <c r="AD12" s="7"/>
      <c r="AV12" s="1" t="str">
        <f t="shared" si="2"/>
        <v/>
      </c>
      <c r="BF12" s="6" t="str">
        <f t="shared" si="8"/>
        <v>9  / 03 / 2020</v>
      </c>
    </row>
    <row r="13" spans="1:62" x14ac:dyDescent="0.25">
      <c r="A13" s="55">
        <v>10</v>
      </c>
      <c r="B13" s="8" t="s">
        <v>6</v>
      </c>
      <c r="C13" s="8" t="str">
        <f t="shared" si="3"/>
        <v>03</v>
      </c>
      <c r="D13" s="8" t="s">
        <v>5</v>
      </c>
      <c r="E13" s="9">
        <v>2020</v>
      </c>
      <c r="F13" s="9"/>
      <c r="G13" s="51" t="str">
        <f t="shared" si="1"/>
        <v>10  / 03 / 2020</v>
      </c>
      <c r="I13" s="72"/>
      <c r="J13" s="72"/>
      <c r="K13" s="72"/>
      <c r="L13" s="72"/>
      <c r="M13" s="3" t="s">
        <v>64</v>
      </c>
      <c r="N13" s="128">
        <v>27</v>
      </c>
      <c r="O13" s="128">
        <f t="shared" si="4"/>
        <v>131</v>
      </c>
      <c r="P13" s="72">
        <v>178</v>
      </c>
      <c r="Q13" s="72">
        <f t="shared" si="5"/>
        <v>352</v>
      </c>
      <c r="R13" s="37">
        <v>165</v>
      </c>
      <c r="S13" s="59">
        <f t="shared" si="11"/>
        <v>45</v>
      </c>
      <c r="T13" s="37">
        <v>46</v>
      </c>
      <c r="U13" s="59">
        <f t="shared" si="9"/>
        <v>16</v>
      </c>
      <c r="V13" s="59">
        <f t="shared" si="12"/>
        <v>13</v>
      </c>
      <c r="W13" s="7">
        <f t="shared" si="6"/>
        <v>0.27878787878787881</v>
      </c>
      <c r="X13" s="7">
        <f t="shared" si="10"/>
        <v>0.35555555555555557</v>
      </c>
      <c r="Y13" s="59">
        <f t="shared" si="7"/>
        <v>4.4426512564903167</v>
      </c>
      <c r="AD13" s="7"/>
      <c r="AV13" s="1" t="str">
        <f t="shared" si="2"/>
        <v/>
      </c>
      <c r="BF13" s="6" t="str">
        <f t="shared" si="8"/>
        <v>10  / 03 / 2020</v>
      </c>
    </row>
    <row r="14" spans="1:62" x14ac:dyDescent="0.25">
      <c r="A14" s="55">
        <f>A13+1</f>
        <v>11</v>
      </c>
      <c r="B14" s="8" t="s">
        <v>6</v>
      </c>
      <c r="C14" s="8" t="str">
        <f t="shared" si="3"/>
        <v>03</v>
      </c>
      <c r="D14" s="8" t="s">
        <v>5</v>
      </c>
      <c r="E14" s="9">
        <v>2020</v>
      </c>
      <c r="F14" s="9"/>
      <c r="G14" s="51" t="str">
        <f t="shared" si="1"/>
        <v>11  / 03 / 2020</v>
      </c>
      <c r="I14" s="72"/>
      <c r="J14" s="72"/>
      <c r="K14" s="72"/>
      <c r="L14" s="72"/>
      <c r="M14" s="3" t="s">
        <v>64</v>
      </c>
      <c r="N14" s="128">
        <v>89</v>
      </c>
      <c r="O14" s="128">
        <f t="shared" si="4"/>
        <v>220</v>
      </c>
      <c r="P14" s="72">
        <v>76</v>
      </c>
      <c r="Q14" s="72">
        <f t="shared" si="5"/>
        <v>428</v>
      </c>
      <c r="R14" s="37">
        <v>220</v>
      </c>
      <c r="S14" s="59">
        <f t="shared" si="11"/>
        <v>55</v>
      </c>
      <c r="T14" s="37">
        <v>50</v>
      </c>
      <c r="U14" s="59">
        <f t="shared" si="9"/>
        <v>4</v>
      </c>
      <c r="V14" s="59">
        <f t="shared" si="12"/>
        <v>-12</v>
      </c>
      <c r="W14" s="7">
        <f t="shared" si="6"/>
        <v>0.22727272727272727</v>
      </c>
      <c r="X14" s="7">
        <f t="shared" si="10"/>
        <v>7.2727272727272724E-2</v>
      </c>
      <c r="Y14" s="59">
        <f t="shared" si="7"/>
        <v>4.6051701859880918</v>
      </c>
      <c r="AD14" s="7"/>
      <c r="AV14" s="1" t="str">
        <f t="shared" si="2"/>
        <v/>
      </c>
      <c r="BF14" s="6" t="str">
        <f t="shared" si="8"/>
        <v>11  / 03 / 2020</v>
      </c>
    </row>
    <row r="15" spans="1:62" x14ac:dyDescent="0.25">
      <c r="A15" s="55">
        <v>12</v>
      </c>
      <c r="B15" s="8" t="s">
        <v>6</v>
      </c>
      <c r="C15" s="8" t="str">
        <f t="shared" si="3"/>
        <v>03</v>
      </c>
      <c r="D15" s="8" t="s">
        <v>5</v>
      </c>
      <c r="E15" s="9">
        <v>2020</v>
      </c>
      <c r="F15" s="9"/>
      <c r="G15" s="51" t="str">
        <f t="shared" si="1"/>
        <v>12  / 03 / 2020</v>
      </c>
      <c r="I15" s="72"/>
      <c r="J15" s="72"/>
      <c r="K15" s="72"/>
      <c r="L15" s="72"/>
      <c r="M15" s="3" t="s">
        <v>64</v>
      </c>
      <c r="N15" s="128">
        <v>120</v>
      </c>
      <c r="O15" s="128">
        <f t="shared" si="4"/>
        <v>340</v>
      </c>
      <c r="P15" s="72">
        <v>112</v>
      </c>
      <c r="Q15" s="72">
        <f t="shared" si="5"/>
        <v>540</v>
      </c>
      <c r="R15" s="37">
        <v>270</v>
      </c>
      <c r="S15" s="59">
        <f t="shared" si="11"/>
        <v>50</v>
      </c>
      <c r="T15" s="37">
        <v>60</v>
      </c>
      <c r="U15" s="59">
        <f t="shared" si="9"/>
        <v>10</v>
      </c>
      <c r="V15" s="59">
        <f t="shared" si="12"/>
        <v>6</v>
      </c>
      <c r="W15" s="7">
        <f t="shared" si="6"/>
        <v>0.22222222222222221</v>
      </c>
      <c r="X15" s="7">
        <f t="shared" si="10"/>
        <v>0.2</v>
      </c>
      <c r="Y15" s="59">
        <f t="shared" si="7"/>
        <v>4.6539603501575231</v>
      </c>
      <c r="AD15" s="7"/>
      <c r="AV15" s="1" t="str">
        <f t="shared" si="2"/>
        <v/>
      </c>
      <c r="BF15" s="6" t="str">
        <f t="shared" si="8"/>
        <v>12  / 03 / 2020</v>
      </c>
    </row>
    <row r="16" spans="1:62" x14ac:dyDescent="0.25">
      <c r="A16" s="55">
        <v>14</v>
      </c>
      <c r="B16" s="8" t="s">
        <v>6</v>
      </c>
      <c r="C16" s="8" t="str">
        <f t="shared" si="3"/>
        <v>03</v>
      </c>
      <c r="D16" s="8" t="s">
        <v>5</v>
      </c>
      <c r="E16" s="9">
        <v>2020</v>
      </c>
      <c r="F16" s="9"/>
      <c r="G16" s="51" t="str">
        <f t="shared" si="1"/>
        <v>14  / 03 / 2020</v>
      </c>
      <c r="I16" s="72"/>
      <c r="J16" s="72"/>
      <c r="K16" s="72"/>
      <c r="L16" s="72"/>
      <c r="M16" s="3" t="s">
        <v>64</v>
      </c>
      <c r="N16" s="128">
        <v>232</v>
      </c>
      <c r="O16" s="128">
        <f t="shared" si="4"/>
        <v>572</v>
      </c>
      <c r="P16" s="72">
        <v>112</v>
      </c>
      <c r="Q16" s="72">
        <f t="shared" si="5"/>
        <v>652</v>
      </c>
      <c r="R16" s="37">
        <v>400</v>
      </c>
      <c r="S16" s="59">
        <f t="shared" si="11"/>
        <v>130</v>
      </c>
      <c r="T16" s="37"/>
      <c r="U16" s="59">
        <f t="shared" si="9"/>
        <v>-60</v>
      </c>
      <c r="V16" s="59">
        <f t="shared" si="12"/>
        <v>-70</v>
      </c>
      <c r="W16" s="7"/>
      <c r="X16" s="3"/>
      <c r="Y16" s="59">
        <f t="shared" si="7"/>
        <v>5.1929568508902104</v>
      </c>
      <c r="AD16" s="7"/>
      <c r="AV16" s="1" t="str">
        <f t="shared" si="2"/>
        <v/>
      </c>
      <c r="BF16" s="6" t="str">
        <f t="shared" si="8"/>
        <v>14  / 03 / 2020</v>
      </c>
    </row>
    <row r="17" spans="1:58" x14ac:dyDescent="0.25">
      <c r="A17" s="55">
        <v>15</v>
      </c>
      <c r="B17" s="8" t="s">
        <v>6</v>
      </c>
      <c r="C17" s="8" t="str">
        <f t="shared" si="3"/>
        <v>03</v>
      </c>
      <c r="D17" s="8" t="s">
        <v>5</v>
      </c>
      <c r="E17" s="9">
        <f t="shared" ref="E17:E24" si="13">E16</f>
        <v>2020</v>
      </c>
      <c r="G17" s="51" t="str">
        <f t="shared" si="1"/>
        <v>15  / 03 / 2020</v>
      </c>
      <c r="I17" s="72"/>
      <c r="J17" s="72"/>
      <c r="K17" s="72"/>
      <c r="L17" s="72"/>
      <c r="M17" s="3" t="s">
        <v>64</v>
      </c>
      <c r="N17" s="128">
        <v>191</v>
      </c>
      <c r="O17" s="128">
        <f t="shared" si="4"/>
        <v>763</v>
      </c>
      <c r="P17" s="72">
        <v>186</v>
      </c>
      <c r="Q17" s="72">
        <f t="shared" si="5"/>
        <v>838</v>
      </c>
      <c r="R17" s="37">
        <v>700</v>
      </c>
      <c r="S17" s="59">
        <f t="shared" si="11"/>
        <v>300</v>
      </c>
      <c r="T17" s="37"/>
      <c r="W17" s="7"/>
      <c r="X17" s="3"/>
      <c r="Y17" s="59">
        <f t="shared" si="7"/>
        <v>6.0637852086876078</v>
      </c>
      <c r="AD17" s="7"/>
      <c r="AV17" s="1" t="str">
        <f t="shared" si="2"/>
        <v/>
      </c>
      <c r="BF17" s="6" t="str">
        <f t="shared" si="8"/>
        <v>15  / 03 / 2020</v>
      </c>
    </row>
    <row r="18" spans="1:58" x14ac:dyDescent="0.25">
      <c r="A18" s="55">
        <v>16</v>
      </c>
      <c r="B18" s="8" t="s">
        <v>6</v>
      </c>
      <c r="C18" s="8" t="str">
        <f t="shared" si="3"/>
        <v>03</v>
      </c>
      <c r="D18" s="8" t="s">
        <v>5</v>
      </c>
      <c r="E18" s="9">
        <f t="shared" si="13"/>
        <v>2020</v>
      </c>
      <c r="G18" s="51" t="str">
        <f t="shared" si="1"/>
        <v>16  / 03 / 2020</v>
      </c>
      <c r="I18" s="72"/>
      <c r="J18" s="72"/>
      <c r="K18" s="72"/>
      <c r="L18" s="72"/>
      <c r="M18" s="3" t="s">
        <v>64</v>
      </c>
      <c r="N18" s="128">
        <v>175</v>
      </c>
      <c r="O18" s="128">
        <f t="shared" si="4"/>
        <v>938</v>
      </c>
      <c r="P18" s="72">
        <v>240</v>
      </c>
      <c r="Q18" s="72">
        <f t="shared" si="5"/>
        <v>1078</v>
      </c>
      <c r="R18" s="37">
        <v>1170</v>
      </c>
      <c r="S18" s="59">
        <f t="shared" si="11"/>
        <v>470</v>
      </c>
      <c r="T18" s="37"/>
      <c r="W18" s="7"/>
      <c r="X18" s="3"/>
      <c r="Y18" s="59">
        <f t="shared" si="7"/>
        <v>6.6463905148477291</v>
      </c>
      <c r="AD18" s="7"/>
      <c r="AV18" s="1" t="str">
        <f t="shared" si="2"/>
        <v/>
      </c>
      <c r="BF18" s="6" t="str">
        <f t="shared" si="8"/>
        <v>16  / 03 / 2020</v>
      </c>
    </row>
    <row r="19" spans="1:58" x14ac:dyDescent="0.25">
      <c r="A19" s="55">
        <v>17</v>
      </c>
      <c r="B19" s="8" t="s">
        <v>6</v>
      </c>
      <c r="C19" s="8" t="str">
        <f t="shared" si="3"/>
        <v>03</v>
      </c>
      <c r="D19" s="8" t="s">
        <v>5</v>
      </c>
      <c r="E19" s="9">
        <f t="shared" si="13"/>
        <v>2020</v>
      </c>
      <c r="G19" s="51" t="str">
        <f t="shared" si="1"/>
        <v>17  / 03 / 2020</v>
      </c>
      <c r="I19" s="72"/>
      <c r="J19" s="72"/>
      <c r="K19" s="72"/>
      <c r="L19" s="72"/>
      <c r="M19" s="3" t="s">
        <v>64</v>
      </c>
      <c r="N19" s="128">
        <v>228</v>
      </c>
      <c r="O19" s="128">
        <f t="shared" si="4"/>
        <v>1166</v>
      </c>
      <c r="P19" s="72">
        <v>291</v>
      </c>
      <c r="Q19" s="72">
        <f t="shared" si="5"/>
        <v>1369</v>
      </c>
      <c r="R19" s="37">
        <v>1763</v>
      </c>
      <c r="S19" s="59">
        <f t="shared" si="11"/>
        <v>593</v>
      </c>
      <c r="T19" s="37">
        <v>435</v>
      </c>
      <c r="U19" s="59">
        <f>T19-T18</f>
        <v>435</v>
      </c>
      <c r="V19" s="59">
        <f t="shared" si="12"/>
        <v>435</v>
      </c>
      <c r="W19" s="7">
        <f>T19/R19</f>
        <v>0.24673851389676688</v>
      </c>
      <c r="X19" s="3"/>
      <c r="Y19" s="59">
        <f t="shared" si="7"/>
        <v>6.9688503783419478</v>
      </c>
      <c r="AD19" s="7"/>
      <c r="AV19" s="1" t="str">
        <f t="shared" si="2"/>
        <v/>
      </c>
      <c r="BF19" s="6" t="str">
        <f t="shared" si="8"/>
        <v>17  / 03 / 2020</v>
      </c>
    </row>
    <row r="20" spans="1:58" x14ac:dyDescent="0.25">
      <c r="A20" s="55">
        <v>18</v>
      </c>
      <c r="B20" s="8" t="s">
        <v>6</v>
      </c>
      <c r="C20" s="8" t="str">
        <f t="shared" si="3"/>
        <v>03</v>
      </c>
      <c r="D20" s="8" t="s">
        <v>5</v>
      </c>
      <c r="E20" s="9">
        <f t="shared" si="13"/>
        <v>2020</v>
      </c>
      <c r="G20" s="51" t="str">
        <f t="shared" si="1"/>
        <v>18  / 03 / 2020</v>
      </c>
      <c r="I20" s="72"/>
      <c r="J20" s="72"/>
      <c r="K20" s="72"/>
      <c r="L20" s="72"/>
      <c r="M20" s="3" t="s">
        <v>64</v>
      </c>
      <c r="N20" s="128">
        <v>221</v>
      </c>
      <c r="O20" s="128">
        <f t="shared" si="4"/>
        <v>1387</v>
      </c>
      <c r="P20" s="72">
        <v>299</v>
      </c>
      <c r="Q20" s="72">
        <f t="shared" si="5"/>
        <v>1668</v>
      </c>
      <c r="R20" s="37">
        <v>2281</v>
      </c>
      <c r="S20" s="59">
        <f t="shared" si="11"/>
        <v>518</v>
      </c>
      <c r="T20" s="37">
        <v>483</v>
      </c>
      <c r="U20" s="59">
        <f>T20-T19</f>
        <v>48</v>
      </c>
      <c r="V20" s="59">
        <f t="shared" si="12"/>
        <v>-387</v>
      </c>
      <c r="W20" s="7">
        <f>T20/R20</f>
        <v>0.2117492327926348</v>
      </c>
      <c r="X20" s="7">
        <f>(T20-T19)/(R20-R19)</f>
        <v>9.2664092664092659E-2</v>
      </c>
      <c r="Y20" s="59">
        <f t="shared" si="7"/>
        <v>7.0130157896396303</v>
      </c>
      <c r="AD20" s="7"/>
      <c r="AV20" s="1" t="str">
        <f t="shared" si="2"/>
        <v/>
      </c>
      <c r="BF20" s="6" t="str">
        <f t="shared" si="8"/>
        <v>18  / 03 / 2020</v>
      </c>
    </row>
    <row r="21" spans="1:58" x14ac:dyDescent="0.25">
      <c r="A21" s="55">
        <v>19</v>
      </c>
      <c r="B21" s="8" t="s">
        <v>6</v>
      </c>
      <c r="C21" s="8" t="str">
        <f t="shared" si="3"/>
        <v>03</v>
      </c>
      <c r="D21" s="8" t="s">
        <v>5</v>
      </c>
      <c r="E21" s="9">
        <f t="shared" si="13"/>
        <v>2020</v>
      </c>
      <c r="G21" s="51" t="str">
        <f t="shared" si="1"/>
        <v>19  / 03 / 2020</v>
      </c>
      <c r="I21" s="72"/>
      <c r="J21" s="72"/>
      <c r="K21" s="72"/>
      <c r="L21" s="72"/>
      <c r="N21" s="128">
        <v>336</v>
      </c>
      <c r="O21" s="128">
        <f t="shared" si="4"/>
        <v>1723</v>
      </c>
      <c r="P21" s="72">
        <v>319</v>
      </c>
      <c r="Q21" s="72">
        <f t="shared" si="5"/>
        <v>1987</v>
      </c>
      <c r="R21" s="37"/>
      <c r="T21" s="37"/>
      <c r="U21" s="59">
        <f>T21-T20</f>
        <v>-483</v>
      </c>
      <c r="V21" s="59">
        <f t="shared" si="12"/>
        <v>-531</v>
      </c>
      <c r="W21" s="7"/>
      <c r="X21" s="3"/>
      <c r="AD21" s="7"/>
      <c r="AV21" s="1" t="str">
        <f t="shared" si="2"/>
        <v/>
      </c>
      <c r="BF21" s="6" t="str">
        <f t="shared" si="8"/>
        <v>19  / 03 / 2020</v>
      </c>
    </row>
    <row r="22" spans="1:58" x14ac:dyDescent="0.25">
      <c r="A22" s="55">
        <v>20</v>
      </c>
      <c r="B22" s="8" t="s">
        <v>6</v>
      </c>
      <c r="C22" s="8" t="str">
        <f t="shared" si="3"/>
        <v>03</v>
      </c>
      <c r="D22" s="8" t="s">
        <v>5</v>
      </c>
      <c r="E22" s="9">
        <f t="shared" si="13"/>
        <v>2020</v>
      </c>
      <c r="G22" s="51" t="str">
        <f t="shared" si="1"/>
        <v>20  / 03 / 2020</v>
      </c>
      <c r="I22" s="72"/>
      <c r="J22" s="72"/>
      <c r="K22" s="72"/>
      <c r="L22" s="72"/>
      <c r="N22" s="128">
        <v>433</v>
      </c>
      <c r="O22" s="128">
        <f t="shared" si="4"/>
        <v>2156</v>
      </c>
      <c r="P22" s="72">
        <v>292</v>
      </c>
      <c r="Q22" s="72">
        <f t="shared" si="5"/>
        <v>2279</v>
      </c>
      <c r="R22" s="37"/>
      <c r="T22" s="37"/>
      <c r="W22" s="7"/>
      <c r="X22" s="3"/>
      <c r="AD22" s="7"/>
      <c r="AV22" s="1" t="str">
        <f t="shared" si="2"/>
        <v/>
      </c>
      <c r="BF22" s="6" t="str">
        <f t="shared" si="8"/>
        <v>20  / 03 / 2020</v>
      </c>
    </row>
    <row r="23" spans="1:58" x14ac:dyDescent="0.25">
      <c r="A23" s="55">
        <v>22</v>
      </c>
      <c r="B23" s="8" t="s">
        <v>6</v>
      </c>
      <c r="C23" s="8" t="str">
        <f t="shared" si="3"/>
        <v>03</v>
      </c>
      <c r="D23" s="8" t="s">
        <v>5</v>
      </c>
      <c r="E23" s="9">
        <f t="shared" si="13"/>
        <v>2020</v>
      </c>
      <c r="G23" s="51" t="str">
        <f t="shared" si="1"/>
        <v>22  / 03 / 2020</v>
      </c>
      <c r="I23" s="72"/>
      <c r="J23" s="72"/>
      <c r="K23" s="72"/>
      <c r="L23" s="72"/>
      <c r="N23" s="128">
        <v>312</v>
      </c>
      <c r="O23" s="128">
        <f t="shared" si="4"/>
        <v>2468</v>
      </c>
      <c r="P23" s="72">
        <v>418</v>
      </c>
      <c r="Q23" s="72">
        <f t="shared" si="5"/>
        <v>2697</v>
      </c>
      <c r="R23" s="37"/>
      <c r="T23" s="37">
        <v>540</v>
      </c>
      <c r="U23" s="59">
        <f t="shared" ref="U23:U29" si="14">T23-T22</f>
        <v>540</v>
      </c>
      <c r="V23" s="59">
        <f t="shared" si="12"/>
        <v>540</v>
      </c>
      <c r="W23" s="7"/>
      <c r="X23" s="3"/>
      <c r="AD23" s="7"/>
      <c r="AV23" s="1" t="str">
        <f t="shared" si="2"/>
        <v/>
      </c>
      <c r="BF23" s="6" t="str">
        <f t="shared" si="8"/>
        <v>22  / 03 / 2020</v>
      </c>
    </row>
    <row r="24" spans="1:58" x14ac:dyDescent="0.25">
      <c r="A24" s="55">
        <v>22</v>
      </c>
      <c r="B24" s="8" t="s">
        <v>6</v>
      </c>
      <c r="C24" s="8" t="str">
        <f t="shared" si="3"/>
        <v>03</v>
      </c>
      <c r="D24" s="8" t="s">
        <v>5</v>
      </c>
      <c r="E24" s="9">
        <f t="shared" si="13"/>
        <v>2020</v>
      </c>
      <c r="G24" s="51" t="str">
        <f t="shared" si="1"/>
        <v>22  / 03 / 2020</v>
      </c>
      <c r="I24" s="72"/>
      <c r="J24" s="72"/>
      <c r="K24" s="72"/>
      <c r="L24" s="72"/>
      <c r="N24" s="128">
        <v>548</v>
      </c>
      <c r="O24" s="128">
        <f t="shared" si="4"/>
        <v>3016</v>
      </c>
      <c r="P24" s="72">
        <v>499</v>
      </c>
      <c r="Q24" s="72">
        <f t="shared" si="5"/>
        <v>3196</v>
      </c>
      <c r="R24" s="37"/>
      <c r="T24" s="37">
        <v>674</v>
      </c>
      <c r="U24" s="59">
        <f t="shared" si="14"/>
        <v>134</v>
      </c>
      <c r="V24" s="59">
        <f t="shared" si="12"/>
        <v>-406</v>
      </c>
      <c r="W24" s="7"/>
      <c r="X24" s="3"/>
      <c r="AD24" s="7"/>
      <c r="AV24" s="1" t="str">
        <f t="shared" si="2"/>
        <v/>
      </c>
      <c r="BF24" s="6" t="str">
        <f t="shared" si="8"/>
        <v>22  / 03 / 2020</v>
      </c>
    </row>
    <row r="25" spans="1:58" x14ac:dyDescent="0.25">
      <c r="A25" s="55">
        <v>23</v>
      </c>
      <c r="B25" s="8" t="s">
        <v>6</v>
      </c>
      <c r="C25" s="8" t="str">
        <f t="shared" si="3"/>
        <v>03</v>
      </c>
      <c r="D25" s="8" t="s">
        <v>5</v>
      </c>
      <c r="E25" s="9">
        <f>E23</f>
        <v>2020</v>
      </c>
      <c r="G25" s="51" t="str">
        <f t="shared" si="1"/>
        <v>23  / 03 / 2020</v>
      </c>
      <c r="I25" s="72"/>
      <c r="J25" s="72"/>
      <c r="K25" s="72"/>
      <c r="L25" s="72"/>
      <c r="N25" s="128">
        <v>412</v>
      </c>
      <c r="O25" s="128">
        <f t="shared" si="4"/>
        <v>3428</v>
      </c>
      <c r="P25" s="72">
        <v>509</v>
      </c>
      <c r="Q25" s="72">
        <f t="shared" si="5"/>
        <v>3705</v>
      </c>
      <c r="R25" s="37"/>
      <c r="T25" s="37">
        <v>860</v>
      </c>
      <c r="U25" s="59">
        <f t="shared" si="14"/>
        <v>186</v>
      </c>
      <c r="V25" s="59">
        <f t="shared" si="12"/>
        <v>52</v>
      </c>
      <c r="W25" s="7"/>
      <c r="X25" s="3"/>
      <c r="AD25" s="7"/>
      <c r="AV25" s="1" t="str">
        <f t="shared" si="2"/>
        <v/>
      </c>
      <c r="BF25" s="6" t="str">
        <f t="shared" si="8"/>
        <v>23  / 03 / 2020</v>
      </c>
    </row>
    <row r="26" spans="1:58" x14ac:dyDescent="0.25">
      <c r="A26" s="55">
        <v>24</v>
      </c>
      <c r="B26" t="str">
        <f t="shared" ref="B26:E39" si="15">B25</f>
        <v xml:space="preserve">  / </v>
      </c>
      <c r="C26" s="8" t="str">
        <f t="shared" si="3"/>
        <v>03</v>
      </c>
      <c r="D26" t="str">
        <f t="shared" si="15"/>
        <v xml:space="preserve"> / </v>
      </c>
      <c r="E26" s="52">
        <f t="shared" si="15"/>
        <v>2020</v>
      </c>
      <c r="G26" s="51" t="str">
        <f t="shared" si="1"/>
        <v>24  / 03 / 2020</v>
      </c>
      <c r="I26" s="72"/>
      <c r="J26" s="72"/>
      <c r="K26" s="72"/>
      <c r="L26" s="72"/>
      <c r="N26" s="128">
        <v>486</v>
      </c>
      <c r="O26" s="128">
        <f t="shared" si="4"/>
        <v>3914</v>
      </c>
      <c r="P26" s="72">
        <v>471</v>
      </c>
      <c r="Q26" s="72">
        <f>Q25+P26</f>
        <v>4176</v>
      </c>
      <c r="R26" s="37"/>
      <c r="T26" s="37">
        <v>1160</v>
      </c>
      <c r="U26" s="59">
        <f t="shared" si="14"/>
        <v>300</v>
      </c>
      <c r="V26" s="59">
        <f t="shared" si="12"/>
        <v>114</v>
      </c>
      <c r="W26" s="7"/>
      <c r="X26" s="3"/>
      <c r="AD26" s="7"/>
      <c r="AV26" s="1" t="str">
        <f t="shared" si="2"/>
        <v/>
      </c>
      <c r="BF26" s="6" t="str">
        <f t="shared" si="8"/>
        <v>24  / 03 / 2020</v>
      </c>
    </row>
    <row r="27" spans="1:58" x14ac:dyDescent="0.25">
      <c r="A27" s="55">
        <v>25</v>
      </c>
      <c r="B27" t="str">
        <f t="shared" si="15"/>
        <v xml:space="preserve">  / </v>
      </c>
      <c r="C27" s="8" t="str">
        <f t="shared" si="3"/>
        <v>03</v>
      </c>
      <c r="D27" t="str">
        <f t="shared" si="15"/>
        <v xml:space="preserve"> / </v>
      </c>
      <c r="E27" s="52">
        <f t="shared" si="15"/>
        <v>2020</v>
      </c>
      <c r="G27" s="51" t="str">
        <f t="shared" si="1"/>
        <v>25  / 03 / 2020</v>
      </c>
      <c r="I27" s="72"/>
      <c r="J27" s="72"/>
      <c r="K27" s="72"/>
      <c r="L27" s="72"/>
      <c r="M27" s="3" t="s">
        <v>64</v>
      </c>
      <c r="N27" s="128">
        <v>359</v>
      </c>
      <c r="O27" s="128">
        <f t="shared" si="4"/>
        <v>4273</v>
      </c>
      <c r="P27" s="72">
        <v>588</v>
      </c>
      <c r="Q27" s="72">
        <f t="shared" ref="Q27:Q31" si="16">Q26+P27</f>
        <v>4764</v>
      </c>
      <c r="R27" s="37">
        <v>25333</v>
      </c>
      <c r="T27" s="37">
        <v>1331</v>
      </c>
      <c r="U27" s="59">
        <f t="shared" si="14"/>
        <v>171</v>
      </c>
      <c r="V27" s="59">
        <f t="shared" si="12"/>
        <v>-129</v>
      </c>
      <c r="W27" s="7">
        <f>T27/R27</f>
        <v>5.2540165002171083E-2</v>
      </c>
      <c r="X27" s="3"/>
      <c r="Y27" s="59">
        <f>LN(R27-R25)</f>
        <v>10.139863172619055</v>
      </c>
      <c r="AD27" s="7"/>
      <c r="AV27" s="1" t="str">
        <f t="shared" si="2"/>
        <v/>
      </c>
      <c r="BF27" s="6" t="str">
        <f t="shared" si="8"/>
        <v>25  / 03 / 2020</v>
      </c>
    </row>
    <row r="28" spans="1:58" x14ac:dyDescent="0.25">
      <c r="A28" s="55">
        <f>A27+1</f>
        <v>26</v>
      </c>
      <c r="B28" t="str">
        <f t="shared" si="15"/>
        <v xml:space="preserve">  / </v>
      </c>
      <c r="C28" t="str">
        <f t="shared" si="15"/>
        <v>03</v>
      </c>
      <c r="D28" t="str">
        <f t="shared" si="15"/>
        <v xml:space="preserve"> / </v>
      </c>
      <c r="E28" s="52">
        <f t="shared" si="15"/>
        <v>2020</v>
      </c>
      <c r="G28" s="51" t="str">
        <f t="shared" si="1"/>
        <v>26  / 03 / 2020</v>
      </c>
      <c r="I28" s="72"/>
      <c r="J28" s="72"/>
      <c r="K28" s="72"/>
      <c r="L28" s="72"/>
      <c r="M28" s="3" t="s">
        <v>64</v>
      </c>
      <c r="N28" s="128">
        <v>424</v>
      </c>
      <c r="O28" s="128">
        <f t="shared" si="4"/>
        <v>4697</v>
      </c>
      <c r="P28" s="72">
        <v>411</v>
      </c>
      <c r="Q28" s="72">
        <f t="shared" si="16"/>
        <v>5175</v>
      </c>
      <c r="R28" s="37">
        <v>29155</v>
      </c>
      <c r="S28" s="59">
        <f t="shared" si="11"/>
        <v>3822</v>
      </c>
      <c r="T28" s="37">
        <v>1696</v>
      </c>
      <c r="U28" s="59">
        <f t="shared" si="14"/>
        <v>365</v>
      </c>
      <c r="V28" s="59">
        <f t="shared" si="12"/>
        <v>194</v>
      </c>
      <c r="W28" s="7">
        <f>T28/R28</f>
        <v>5.8171840164637285E-2</v>
      </c>
      <c r="X28" s="7">
        <f>(T28-T27)/(R28-R27)</f>
        <v>9.549973835688122E-2</v>
      </c>
      <c r="Y28" s="59">
        <f>LN(R28-R26)</f>
        <v>10.280381703656257</v>
      </c>
      <c r="AD28" s="7"/>
      <c r="AV28" s="1" t="str">
        <f t="shared" si="2"/>
        <v/>
      </c>
      <c r="BF28" s="6" t="str">
        <f t="shared" si="8"/>
        <v>26  / 03 / 2020</v>
      </c>
    </row>
    <row r="29" spans="1:58" x14ac:dyDescent="0.25">
      <c r="A29" s="55">
        <v>27</v>
      </c>
      <c r="B29" t="str">
        <f t="shared" si="15"/>
        <v xml:space="preserve">  / </v>
      </c>
      <c r="C29" t="str">
        <f t="shared" si="15"/>
        <v>03</v>
      </c>
      <c r="D29" t="str">
        <f t="shared" si="15"/>
        <v xml:space="preserve"> / </v>
      </c>
      <c r="E29" s="52">
        <f t="shared" si="15"/>
        <v>2020</v>
      </c>
      <c r="G29" s="51" t="str">
        <f t="shared" si="1"/>
        <v>27  / 03 / 2020</v>
      </c>
      <c r="I29" s="72"/>
      <c r="J29" s="72"/>
      <c r="K29" s="72"/>
      <c r="L29" s="72"/>
      <c r="M29" s="3" t="s">
        <v>64</v>
      </c>
      <c r="N29" s="128">
        <v>509</v>
      </c>
      <c r="O29" s="128">
        <f t="shared" si="4"/>
        <v>5206</v>
      </c>
      <c r="P29" s="72">
        <v>387</v>
      </c>
      <c r="Q29" s="72">
        <f t="shared" si="16"/>
        <v>5562</v>
      </c>
      <c r="R29" s="37">
        <v>32964</v>
      </c>
      <c r="S29" s="59">
        <f t="shared" si="11"/>
        <v>3809</v>
      </c>
      <c r="T29" s="37">
        <v>1995</v>
      </c>
      <c r="U29" s="59">
        <f t="shared" si="14"/>
        <v>299</v>
      </c>
      <c r="V29" s="59">
        <f t="shared" si="12"/>
        <v>-66</v>
      </c>
      <c r="W29" s="7">
        <f>T29/R29</f>
        <v>6.0520567892246087E-2</v>
      </c>
      <c r="X29" s="7">
        <f>(T29-T28)/(R29-R28)</f>
        <v>7.8498293515358364E-2</v>
      </c>
      <c r="Y29" s="59">
        <f>LN(R29-R27)</f>
        <v>8.9399741772896331</v>
      </c>
      <c r="AD29" s="7"/>
      <c r="AV29" s="1" t="str">
        <f t="shared" si="2"/>
        <v/>
      </c>
      <c r="BF29" s="6" t="str">
        <f t="shared" si="8"/>
        <v>27  / 03 / 2020</v>
      </c>
    </row>
    <row r="30" spans="1:58" x14ac:dyDescent="0.25">
      <c r="A30" s="55">
        <v>28</v>
      </c>
      <c r="B30" t="str">
        <f t="shared" si="15"/>
        <v xml:space="preserve">  / </v>
      </c>
      <c r="C30" t="str">
        <f t="shared" si="15"/>
        <v>03</v>
      </c>
      <c r="D30" t="str">
        <f t="shared" si="15"/>
        <v xml:space="preserve"> / </v>
      </c>
      <c r="E30" s="52">
        <f t="shared" si="15"/>
        <v>2020</v>
      </c>
      <c r="G30" s="51" t="str">
        <f t="shared" si="1"/>
        <v>28  / 03 / 2020</v>
      </c>
      <c r="I30" s="72"/>
      <c r="J30" s="72"/>
      <c r="K30" s="72"/>
      <c r="L30" s="72"/>
      <c r="N30" s="128">
        <v>452</v>
      </c>
      <c r="O30" s="128">
        <f t="shared" si="4"/>
        <v>5658</v>
      </c>
      <c r="P30" s="72">
        <v>808</v>
      </c>
      <c r="Q30" s="72">
        <f t="shared" si="16"/>
        <v>6370</v>
      </c>
      <c r="R30" s="37"/>
      <c r="T30" s="37"/>
      <c r="W30" s="7"/>
      <c r="X30" s="3"/>
      <c r="AD30" s="7"/>
      <c r="AV30" s="1" t="str">
        <f t="shared" si="2"/>
        <v/>
      </c>
      <c r="BF30" s="6" t="str">
        <f t="shared" si="8"/>
        <v>28  / 03 / 2020</v>
      </c>
    </row>
    <row r="31" spans="1:58" x14ac:dyDescent="0.25">
      <c r="A31" s="55">
        <v>29</v>
      </c>
      <c r="B31" t="str">
        <f t="shared" si="15"/>
        <v xml:space="preserve">  / </v>
      </c>
      <c r="C31" t="str">
        <f t="shared" si="15"/>
        <v>03</v>
      </c>
      <c r="D31" t="str">
        <f t="shared" si="15"/>
        <v xml:space="preserve"> / </v>
      </c>
      <c r="E31" s="52">
        <f t="shared" si="15"/>
        <v>2020</v>
      </c>
      <c r="G31" s="51" t="str">
        <f t="shared" si="1"/>
        <v>29  / 03 / 2020</v>
      </c>
      <c r="I31" s="72"/>
      <c r="J31" s="72"/>
      <c r="K31" s="72"/>
      <c r="L31" s="72"/>
      <c r="M31" s="3" t="s">
        <v>64</v>
      </c>
      <c r="N31" s="128">
        <v>471</v>
      </c>
      <c r="O31" s="128">
        <f t="shared" si="4"/>
        <v>6129</v>
      </c>
      <c r="P31" s="72">
        <v>807</v>
      </c>
      <c r="Q31" s="72">
        <f t="shared" si="16"/>
        <v>7177</v>
      </c>
      <c r="R31" s="37">
        <v>40174</v>
      </c>
      <c r="T31" s="37">
        <v>2606</v>
      </c>
      <c r="U31" s="59">
        <f>T31-T30</f>
        <v>2606</v>
      </c>
      <c r="V31" s="59">
        <v>1303</v>
      </c>
      <c r="W31" s="7">
        <f>T31/R31</f>
        <v>6.4867824961417839E-2</v>
      </c>
      <c r="X31" s="3"/>
      <c r="Y31" s="59">
        <f t="shared" ref="Y31:Y38" si="17">LN(R31-R29)</f>
        <v>8.8832242302789943</v>
      </c>
      <c r="AD31" s="7"/>
      <c r="AV31" s="1" t="str">
        <f t="shared" si="2"/>
        <v/>
      </c>
      <c r="BF31" s="6" t="str">
        <f t="shared" si="8"/>
        <v>29  / 03 / 2020</v>
      </c>
    </row>
    <row r="32" spans="1:58" x14ac:dyDescent="0.25">
      <c r="A32" s="55">
        <v>30</v>
      </c>
      <c r="B32" t="str">
        <f t="shared" si="15"/>
        <v xml:space="preserve">  / </v>
      </c>
      <c r="C32" s="8" t="s">
        <v>25</v>
      </c>
      <c r="D32" t="str">
        <f t="shared" si="15"/>
        <v xml:space="preserve"> / </v>
      </c>
      <c r="E32">
        <v>2020</v>
      </c>
      <c r="G32" s="51" t="str">
        <f t="shared" si="1"/>
        <v>30  / 03 / 2020</v>
      </c>
      <c r="I32" s="72"/>
      <c r="J32" s="72"/>
      <c r="K32" s="72"/>
      <c r="L32" s="72"/>
      <c r="M32" s="3" t="s">
        <v>64</v>
      </c>
      <c r="N32" s="128">
        <v>588</v>
      </c>
      <c r="O32" s="128">
        <f t="shared" si="4"/>
        <v>6717</v>
      </c>
      <c r="R32" s="37">
        <v>44450</v>
      </c>
      <c r="S32" s="59">
        <f t="shared" si="11"/>
        <v>4276</v>
      </c>
      <c r="T32" s="37">
        <v>3024</v>
      </c>
      <c r="U32" s="59">
        <f>T32-T31</f>
        <v>418</v>
      </c>
      <c r="W32" s="7">
        <f>T32/R32</f>
        <v>6.8031496062992122E-2</v>
      </c>
      <c r="X32" s="7">
        <f>(T32-T31)/(R32-R31)</f>
        <v>9.7754911131898978E-2</v>
      </c>
      <c r="Y32" s="59">
        <f t="shared" si="17"/>
        <v>10.702120240942051</v>
      </c>
      <c r="AD32" s="7"/>
      <c r="AV32" s="1" t="str">
        <f t="shared" si="2"/>
        <v/>
      </c>
      <c r="BF32" s="6" t="str">
        <f t="shared" si="8"/>
        <v>30  / 03 / 2020</v>
      </c>
    </row>
    <row r="33" spans="1:58" x14ac:dyDescent="0.25">
      <c r="A33" s="55">
        <v>31</v>
      </c>
      <c r="B33" t="str">
        <f t="shared" si="15"/>
        <v xml:space="preserve">  / </v>
      </c>
      <c r="C33" s="8" t="s">
        <v>25</v>
      </c>
      <c r="D33" t="str">
        <f t="shared" si="15"/>
        <v xml:space="preserve"> / </v>
      </c>
      <c r="E33">
        <v>2020</v>
      </c>
      <c r="G33" s="51" t="str">
        <f t="shared" si="1"/>
        <v>31  / 03 / 2020</v>
      </c>
      <c r="I33" s="72"/>
      <c r="J33" s="72"/>
      <c r="K33" s="72"/>
      <c r="L33" s="72"/>
      <c r="M33" s="3" t="s">
        <v>64</v>
      </c>
      <c r="N33" s="128">
        <v>411</v>
      </c>
      <c r="O33" s="128">
        <f t="shared" si="4"/>
        <v>7128</v>
      </c>
      <c r="R33" s="37">
        <v>52128</v>
      </c>
      <c r="S33" s="59">
        <f t="shared" si="11"/>
        <v>7678</v>
      </c>
      <c r="T33" s="37">
        <v>3523</v>
      </c>
      <c r="U33" s="59">
        <f>T33-T32</f>
        <v>499</v>
      </c>
      <c r="V33" s="59">
        <f t="shared" si="12"/>
        <v>81</v>
      </c>
      <c r="W33" s="7">
        <f>T33/R33</f>
        <v>6.7583640270104356E-2</v>
      </c>
      <c r="X33" s="7">
        <f>(T33-T32)/(R33-R32)</f>
        <v>6.499088304245898E-2</v>
      </c>
      <c r="Y33" s="59">
        <f t="shared" si="17"/>
        <v>9.3888212293841988</v>
      </c>
      <c r="AD33" s="7"/>
      <c r="AV33" s="1" t="str">
        <f t="shared" si="2"/>
        <v/>
      </c>
      <c r="BF33" s="6" t="str">
        <f t="shared" si="8"/>
        <v>31  / 03 / 2020</v>
      </c>
    </row>
    <row r="34" spans="1:58" x14ac:dyDescent="0.25">
      <c r="A34" s="56" t="s">
        <v>35</v>
      </c>
      <c r="B34" t="str">
        <f t="shared" si="15"/>
        <v xml:space="preserve">  / </v>
      </c>
      <c r="C34" s="8" t="s">
        <v>34</v>
      </c>
      <c r="D34" t="str">
        <f t="shared" si="15"/>
        <v xml:space="preserve"> / </v>
      </c>
      <c r="E34">
        <v>2020</v>
      </c>
      <c r="G34" s="51" t="str">
        <f t="shared" si="1"/>
        <v>01  / 04 / 2020</v>
      </c>
      <c r="I34" s="72"/>
      <c r="J34" s="72"/>
      <c r="K34" s="72"/>
      <c r="L34" s="72"/>
      <c r="M34" s="3" t="s">
        <v>64</v>
      </c>
      <c r="N34" s="128">
        <v>387</v>
      </c>
      <c r="O34" s="128">
        <f t="shared" si="4"/>
        <v>7515</v>
      </c>
      <c r="R34" s="37">
        <v>56989</v>
      </c>
      <c r="S34" s="59">
        <f t="shared" si="11"/>
        <v>4861</v>
      </c>
      <c r="T34" s="37">
        <v>4032</v>
      </c>
      <c r="U34" s="59">
        <f>T34-T33</f>
        <v>509</v>
      </c>
      <c r="V34" s="59">
        <f t="shared" si="12"/>
        <v>10</v>
      </c>
      <c r="W34" s="7">
        <f>T34/R34</f>
        <v>7.0750495709698366E-2</v>
      </c>
      <c r="X34" s="7">
        <f>(T34-T33)/(R34-R33)</f>
        <v>0.10471096482205308</v>
      </c>
      <c r="Y34" s="59">
        <f t="shared" si="17"/>
        <v>9.4365990661905386</v>
      </c>
      <c r="AD34" s="7"/>
      <c r="AV34" s="1" t="str">
        <f t="shared" si="2"/>
        <v/>
      </c>
      <c r="BF34" s="6" t="str">
        <f t="shared" si="8"/>
        <v>01  / 04 / 2020</v>
      </c>
    </row>
    <row r="35" spans="1:58" x14ac:dyDescent="0.25">
      <c r="A35" s="56" t="s">
        <v>42</v>
      </c>
      <c r="B35" t="str">
        <f t="shared" si="15"/>
        <v xml:space="preserve">  / </v>
      </c>
      <c r="C35" s="8" t="s">
        <v>43</v>
      </c>
      <c r="D35" t="str">
        <f t="shared" si="15"/>
        <v xml:space="preserve"> / </v>
      </c>
      <c r="E35">
        <v>2021</v>
      </c>
      <c r="G35" s="51" t="str">
        <f t="shared" si="1"/>
        <v>02  / 05 / 2021</v>
      </c>
      <c r="I35" s="72"/>
      <c r="J35" s="72"/>
      <c r="K35" s="72"/>
      <c r="L35" s="72"/>
      <c r="N35" s="128">
        <v>808</v>
      </c>
      <c r="O35" s="128">
        <f t="shared" si="4"/>
        <v>8323</v>
      </c>
      <c r="R35" s="37">
        <f>60000</f>
        <v>60000</v>
      </c>
      <c r="S35" s="59">
        <f>R35-R34</f>
        <v>3011</v>
      </c>
      <c r="T35" s="37"/>
      <c r="W35" s="7"/>
      <c r="X35" s="7"/>
      <c r="Y35" s="59">
        <f t="shared" si="17"/>
        <v>8.9710674387320886</v>
      </c>
      <c r="AD35" s="7"/>
      <c r="AV35" s="1" t="str">
        <f t="shared" si="2"/>
        <v/>
      </c>
      <c r="BF35" s="6" t="str">
        <f t="shared" si="8"/>
        <v>02  / 05 / 2021</v>
      </c>
    </row>
    <row r="36" spans="1:58" x14ac:dyDescent="0.25">
      <c r="A36" s="56" t="s">
        <v>25</v>
      </c>
      <c r="B36" t="str">
        <f t="shared" si="15"/>
        <v xml:space="preserve">  / </v>
      </c>
      <c r="C36" s="8" t="s">
        <v>44</v>
      </c>
      <c r="D36" t="str">
        <f t="shared" si="15"/>
        <v xml:space="preserve"> / </v>
      </c>
      <c r="E36">
        <v>2022</v>
      </c>
      <c r="G36" s="51" t="str">
        <f t="shared" si="1"/>
        <v>03  / 06 / 2022</v>
      </c>
      <c r="I36" s="72"/>
      <c r="J36" s="72"/>
      <c r="K36" s="72"/>
      <c r="L36" s="72"/>
      <c r="N36" s="128">
        <v>807</v>
      </c>
      <c r="O36" s="128">
        <f t="shared" si="4"/>
        <v>9130</v>
      </c>
      <c r="R36" s="41">
        <v>64330</v>
      </c>
      <c r="S36" s="59">
        <f t="shared" si="11"/>
        <v>4330</v>
      </c>
      <c r="T36" s="37">
        <v>4503</v>
      </c>
      <c r="W36" s="7">
        <f>T36/R36</f>
        <v>6.9998445515311675E-2</v>
      </c>
      <c r="X36" s="7"/>
      <c r="Y36" s="59">
        <f t="shared" si="17"/>
        <v>8.9012303521107814</v>
      </c>
      <c r="AD36" s="7"/>
      <c r="AV36" s="1" t="str">
        <f t="shared" si="2"/>
        <v/>
      </c>
      <c r="BF36" s="6" t="str">
        <f t="shared" si="8"/>
        <v>03  / 06 / 2022</v>
      </c>
    </row>
    <row r="37" spans="1:58" x14ac:dyDescent="0.25">
      <c r="A37" s="56" t="s">
        <v>34</v>
      </c>
      <c r="B37" t="str">
        <f t="shared" si="15"/>
        <v xml:space="preserve">  / </v>
      </c>
      <c r="C37" s="8" t="s">
        <v>45</v>
      </c>
      <c r="D37" t="str">
        <f t="shared" si="15"/>
        <v xml:space="preserve"> / </v>
      </c>
      <c r="E37">
        <v>2023</v>
      </c>
      <c r="G37" s="51" t="str">
        <f t="shared" si="1"/>
        <v>04  / 07 / 2023</v>
      </c>
      <c r="I37" s="72"/>
      <c r="J37" s="72"/>
      <c r="K37" s="72"/>
      <c r="L37" s="72"/>
      <c r="R37" s="41">
        <v>77150</v>
      </c>
      <c r="S37" s="59">
        <f t="shared" si="11"/>
        <v>12820</v>
      </c>
      <c r="T37" s="37">
        <v>5400</v>
      </c>
      <c r="U37" s="59">
        <f>T37-T36</f>
        <v>897</v>
      </c>
      <c r="V37" s="59">
        <f t="shared" si="12"/>
        <v>897</v>
      </c>
      <c r="W37" s="7">
        <f>T37/R37</f>
        <v>6.9993519118600134E-2</v>
      </c>
      <c r="X37" s="7">
        <f>(T37-T36)/(R37-R36)</f>
        <v>6.9968798751950084E-2</v>
      </c>
      <c r="Y37" s="59">
        <f t="shared" si="17"/>
        <v>9.7497534525940868</v>
      </c>
      <c r="Z37" s="58">
        <v>1850</v>
      </c>
      <c r="AB37" s="3">
        <f>+T37*35%</f>
        <v>1889.9999999999998</v>
      </c>
      <c r="AD37" s="7"/>
      <c r="AV37" s="1" t="str">
        <f t="shared" si="2"/>
        <v/>
      </c>
      <c r="BF37" s="6" t="str">
        <f t="shared" si="8"/>
        <v>04  / 07 / 2023</v>
      </c>
    </row>
    <row r="38" spans="1:58" x14ac:dyDescent="0.25">
      <c r="A38" s="56" t="s">
        <v>43</v>
      </c>
      <c r="B38" t="str">
        <f t="shared" si="15"/>
        <v xml:space="preserve">  / </v>
      </c>
      <c r="C38" s="8" t="s">
        <v>46</v>
      </c>
      <c r="D38" t="str">
        <f t="shared" si="15"/>
        <v xml:space="preserve"> / </v>
      </c>
      <c r="E38">
        <v>2024</v>
      </c>
      <c r="G38" s="51" t="str">
        <f t="shared" si="1"/>
        <v>05  / 08 / 2024</v>
      </c>
      <c r="I38" s="72"/>
      <c r="J38" s="72"/>
      <c r="K38" s="72"/>
      <c r="L38" s="72"/>
      <c r="R38" s="41">
        <v>92700</v>
      </c>
      <c r="S38" s="59">
        <f t="shared" si="11"/>
        <v>15550</v>
      </c>
      <c r="T38" s="37">
        <v>6494</v>
      </c>
      <c r="U38" s="59">
        <f>T38-T37</f>
        <v>1094</v>
      </c>
      <c r="V38" s="59">
        <f t="shared" si="12"/>
        <v>197</v>
      </c>
      <c r="W38" s="7">
        <f>T38/R38</f>
        <v>7.0053937432578206E-2</v>
      </c>
      <c r="X38" s="7">
        <f>(T38-T37)/(R38-R37)</f>
        <v>7.0353697749196142E-2</v>
      </c>
      <c r="Y38" s="59">
        <f t="shared" si="17"/>
        <v>10.253087527802897</v>
      </c>
      <c r="Z38" s="58">
        <v>2417</v>
      </c>
      <c r="AA38" s="58">
        <f>T38+Z38</f>
        <v>8911</v>
      </c>
      <c r="AB38" s="7">
        <f>+Z38/T38</f>
        <v>0.37218971358176778</v>
      </c>
      <c r="AD38" s="7"/>
      <c r="AF38" s="3">
        <v>135000</v>
      </c>
      <c r="AH38" s="3">
        <v>13003</v>
      </c>
      <c r="AJ38" s="7">
        <f>AH38/AF38</f>
        <v>9.6318518518518512E-2</v>
      </c>
      <c r="AU38" s="60">
        <v>70000</v>
      </c>
      <c r="AV38" s="1" t="str">
        <f>IF(AT38=0,"",AU38/AT38)</f>
        <v/>
      </c>
      <c r="AZ38" s="2">
        <v>347003</v>
      </c>
      <c r="BC38" s="66">
        <v>10335</v>
      </c>
      <c r="BE38" s="1">
        <f>BC38/AZ38</f>
        <v>2.978360417633277E-2</v>
      </c>
      <c r="BF38" s="6" t="str">
        <f t="shared" si="8"/>
        <v>05  / 08 / 2024</v>
      </c>
    </row>
    <row r="39" spans="1:58" x14ac:dyDescent="0.25">
      <c r="A39" s="56" t="s">
        <v>44</v>
      </c>
      <c r="B39" t="str">
        <f t="shared" si="15"/>
        <v xml:space="preserve">  / </v>
      </c>
      <c r="C39" s="8" t="s">
        <v>47</v>
      </c>
      <c r="D39" t="str">
        <f t="shared" si="15"/>
        <v xml:space="preserve"> / </v>
      </c>
      <c r="E39">
        <v>2025</v>
      </c>
      <c r="G39" s="67" t="str">
        <f t="shared" ref="G39" si="18">A39&amp;B39&amp;C39&amp;D39&amp;E39</f>
        <v>06  / 09 / 2025</v>
      </c>
      <c r="I39" s="72"/>
      <c r="J39" s="72"/>
      <c r="K39" s="72"/>
      <c r="L39" s="72"/>
      <c r="R39" s="41"/>
      <c r="T39" s="37"/>
      <c r="BF39" s="6" t="str">
        <f t="shared" si="8"/>
        <v>06  / 09 / 2025</v>
      </c>
    </row>
    <row r="40" spans="1:58" x14ac:dyDescent="0.25">
      <c r="A40" s="56" t="s">
        <v>45</v>
      </c>
      <c r="B40" t="str">
        <f t="shared" ref="B40" si="19">B39</f>
        <v xml:space="preserve">  / </v>
      </c>
      <c r="C40" s="8" t="s">
        <v>68</v>
      </c>
      <c r="D40" t="str">
        <f t="shared" ref="D40" si="20">D39</f>
        <v xml:space="preserve"> / </v>
      </c>
      <c r="E40">
        <v>2026</v>
      </c>
      <c r="G40" s="67" t="str">
        <f t="shared" ref="G40:G50" si="21">A40&amp;B40&amp;C40&amp;D40&amp;E40</f>
        <v>07  / 10 / 2026</v>
      </c>
      <c r="I40" s="72"/>
      <c r="J40" s="72"/>
      <c r="K40" s="72"/>
      <c r="L40" s="72"/>
      <c r="R40" s="41"/>
      <c r="T40" s="37"/>
      <c r="BF40" s="6" t="str">
        <f t="shared" si="8"/>
        <v>07  / 10 / 2026</v>
      </c>
    </row>
    <row r="41" spans="1:58" x14ac:dyDescent="0.25">
      <c r="A41" s="56" t="s">
        <v>46</v>
      </c>
      <c r="B41" t="str">
        <f t="shared" ref="B41" si="22">B40</f>
        <v xml:space="preserve">  / </v>
      </c>
      <c r="C41" s="8" t="s">
        <v>69</v>
      </c>
      <c r="D41" t="str">
        <f t="shared" ref="D41" si="23">D40</f>
        <v xml:space="preserve"> / </v>
      </c>
      <c r="E41">
        <v>2027</v>
      </c>
      <c r="G41" s="67" t="str">
        <f t="shared" si="21"/>
        <v>08  / 11 / 2027</v>
      </c>
      <c r="I41" s="72"/>
      <c r="J41" s="72"/>
      <c r="K41" s="72"/>
      <c r="L41" s="72"/>
      <c r="AH41" s="3">
        <v>14455</v>
      </c>
      <c r="AN41" s="3">
        <v>17169</v>
      </c>
      <c r="AX41" s="60">
        <v>60000</v>
      </c>
      <c r="AZ41" s="2">
        <v>400000</v>
      </c>
      <c r="BC41" s="66">
        <v>13000</v>
      </c>
      <c r="BF41" s="6" t="str">
        <f t="shared" si="8"/>
        <v>08  / 11 / 2027</v>
      </c>
    </row>
    <row r="42" spans="1:58" x14ac:dyDescent="0.25">
      <c r="A42" s="56" t="s">
        <v>47</v>
      </c>
      <c r="B42" t="str">
        <f t="shared" ref="B42" si="24">B41</f>
        <v xml:space="preserve">  / </v>
      </c>
      <c r="C42" s="8" t="s">
        <v>71</v>
      </c>
      <c r="D42" t="str">
        <f t="shared" ref="D42" si="25">D41</f>
        <v xml:space="preserve"> / </v>
      </c>
      <c r="E42">
        <v>2028</v>
      </c>
      <c r="G42" s="67" t="str">
        <f t="shared" si="21"/>
        <v>09  / 12 / 2028</v>
      </c>
      <c r="I42" s="72"/>
      <c r="J42" s="72"/>
      <c r="K42" s="72"/>
      <c r="L42" s="72"/>
      <c r="BF42" s="6" t="str">
        <f t="shared" si="8"/>
        <v>09  / 12 / 2028</v>
      </c>
    </row>
    <row r="43" spans="1:58" x14ac:dyDescent="0.25">
      <c r="A43" s="56" t="s">
        <v>68</v>
      </c>
      <c r="B43" t="str">
        <f t="shared" ref="B43" si="26">B42</f>
        <v xml:space="preserve">  / </v>
      </c>
      <c r="C43" s="8" t="s">
        <v>72</v>
      </c>
      <c r="D43" t="str">
        <f t="shared" ref="D43" si="27">D42</f>
        <v xml:space="preserve"> / </v>
      </c>
      <c r="E43">
        <v>2029</v>
      </c>
      <c r="G43" s="67" t="str">
        <f t="shared" si="21"/>
        <v>10  / 13 / 2029</v>
      </c>
      <c r="I43" s="72"/>
      <c r="J43" s="72"/>
      <c r="K43" s="72"/>
      <c r="L43" s="72"/>
      <c r="BF43" s="6" t="str">
        <f t="shared" si="8"/>
        <v>10  / 13 / 2029</v>
      </c>
    </row>
    <row r="44" spans="1:58" x14ac:dyDescent="0.25">
      <c r="A44" s="56" t="s">
        <v>69</v>
      </c>
      <c r="B44" t="str">
        <f t="shared" ref="B44" si="28">B43</f>
        <v xml:space="preserve">  / </v>
      </c>
      <c r="C44" s="8" t="s">
        <v>73</v>
      </c>
      <c r="D44" t="str">
        <f t="shared" ref="D44" si="29">D43</f>
        <v xml:space="preserve"> / </v>
      </c>
      <c r="E44">
        <v>2030</v>
      </c>
      <c r="G44" s="67" t="str">
        <f t="shared" si="21"/>
        <v>11  / 14 / 2030</v>
      </c>
      <c r="I44" s="72"/>
      <c r="J44" s="72"/>
      <c r="K44" s="72"/>
      <c r="L44" s="72"/>
      <c r="BF44" s="6" t="str">
        <f t="shared" si="8"/>
        <v>11  / 14 / 2030</v>
      </c>
    </row>
    <row r="45" spans="1:58" x14ac:dyDescent="0.25">
      <c r="A45" s="56" t="s">
        <v>71</v>
      </c>
      <c r="B45" t="str">
        <f t="shared" ref="B45" si="30">B44</f>
        <v xml:space="preserve">  / </v>
      </c>
      <c r="C45" s="8" t="s">
        <v>74</v>
      </c>
      <c r="D45" t="str">
        <f t="shared" ref="D45" si="31">D44</f>
        <v xml:space="preserve"> / </v>
      </c>
      <c r="E45">
        <v>2031</v>
      </c>
      <c r="G45" s="67" t="str">
        <f t="shared" si="21"/>
        <v>12  / 15 / 2031</v>
      </c>
      <c r="I45" s="72"/>
      <c r="J45" s="72"/>
      <c r="K45" s="72"/>
      <c r="L45" s="72"/>
      <c r="BF45" s="6" t="str">
        <f t="shared" si="8"/>
        <v>12  / 15 / 2031</v>
      </c>
    </row>
    <row r="46" spans="1:58" x14ac:dyDescent="0.25">
      <c r="A46" s="56" t="s">
        <v>72</v>
      </c>
      <c r="B46" t="str">
        <f t="shared" ref="B46" si="32">B45</f>
        <v xml:space="preserve">  / </v>
      </c>
      <c r="C46" s="8" t="s">
        <v>75</v>
      </c>
      <c r="D46" t="str">
        <f t="shared" ref="D46" si="33">D45</f>
        <v xml:space="preserve"> / </v>
      </c>
      <c r="E46">
        <v>2032</v>
      </c>
      <c r="G46" s="67" t="str">
        <f t="shared" si="21"/>
        <v>13  / 16 / 2032</v>
      </c>
      <c r="I46" s="72"/>
      <c r="J46" s="72"/>
      <c r="K46" s="72"/>
      <c r="L46" s="72"/>
      <c r="BF46" s="6" t="str">
        <f t="shared" si="8"/>
        <v>13  / 16 / 2032</v>
      </c>
    </row>
    <row r="47" spans="1:58" x14ac:dyDescent="0.25">
      <c r="A47" s="56" t="s">
        <v>73</v>
      </c>
      <c r="B47" t="str">
        <f t="shared" ref="B47" si="34">B46</f>
        <v xml:space="preserve">  / </v>
      </c>
      <c r="C47" s="8" t="s">
        <v>76</v>
      </c>
      <c r="D47" t="str">
        <f t="shared" ref="D47" si="35">D46</f>
        <v xml:space="preserve"> / </v>
      </c>
      <c r="E47">
        <v>2033</v>
      </c>
      <c r="G47" s="67" t="str">
        <f t="shared" si="21"/>
        <v>14  / 17 / 2033</v>
      </c>
      <c r="I47" s="72"/>
      <c r="J47" s="72"/>
      <c r="K47" s="72"/>
      <c r="L47" s="72"/>
      <c r="BF47" s="6" t="str">
        <f t="shared" si="8"/>
        <v>14  / 17 / 2033</v>
      </c>
    </row>
    <row r="48" spans="1:58" x14ac:dyDescent="0.25">
      <c r="A48" s="56" t="s">
        <v>74</v>
      </c>
      <c r="B48" t="str">
        <f t="shared" ref="B48" si="36">B47</f>
        <v xml:space="preserve">  / </v>
      </c>
      <c r="C48" s="8" t="s">
        <v>77</v>
      </c>
      <c r="D48" t="str">
        <f t="shared" ref="D48" si="37">D47</f>
        <v xml:space="preserve"> / </v>
      </c>
      <c r="E48">
        <v>2034</v>
      </c>
      <c r="G48" s="67" t="str">
        <f t="shared" si="21"/>
        <v>15  / 18 / 2034</v>
      </c>
      <c r="I48" s="72"/>
      <c r="J48" s="72"/>
      <c r="K48" s="72"/>
      <c r="L48" s="72"/>
    </row>
    <row r="49" spans="1:12" x14ac:dyDescent="0.25">
      <c r="A49" s="56" t="s">
        <v>75</v>
      </c>
      <c r="B49" t="str">
        <f t="shared" ref="B49" si="38">B48</f>
        <v xml:space="preserve">  / </v>
      </c>
      <c r="C49" s="8" t="s">
        <v>78</v>
      </c>
      <c r="D49" t="str">
        <f t="shared" ref="D49" si="39">D48</f>
        <v xml:space="preserve"> / </v>
      </c>
      <c r="E49">
        <v>2035</v>
      </c>
      <c r="G49" s="67" t="str">
        <f t="shared" si="21"/>
        <v>16  / 19 / 2035</v>
      </c>
      <c r="I49" s="72"/>
      <c r="J49" s="72"/>
      <c r="K49" s="72"/>
      <c r="L49" s="72"/>
    </row>
    <row r="50" spans="1:12" x14ac:dyDescent="0.25">
      <c r="A50" s="56" t="s">
        <v>76</v>
      </c>
      <c r="B50" t="str">
        <f t="shared" ref="B50" si="40">B49</f>
        <v xml:space="preserve">  / </v>
      </c>
      <c r="C50" s="8" t="s">
        <v>79</v>
      </c>
      <c r="D50" t="str">
        <f t="shared" ref="D50" si="41">D49</f>
        <v xml:space="preserve"> / </v>
      </c>
      <c r="E50">
        <v>2036</v>
      </c>
      <c r="G50" s="67" t="str">
        <f t="shared" si="21"/>
        <v>17  / 20 / 2036</v>
      </c>
      <c r="I50" s="72"/>
      <c r="J50" s="72"/>
      <c r="K50" s="72"/>
      <c r="L50" s="72"/>
    </row>
    <row r="51" spans="1:12" x14ac:dyDescent="0.25">
      <c r="I51" s="72"/>
      <c r="J51" s="72"/>
      <c r="K51" s="72"/>
      <c r="L51" s="72"/>
    </row>
    <row r="52" spans="1:12" x14ac:dyDescent="0.25">
      <c r="I52" s="72"/>
      <c r="J52" s="72"/>
      <c r="K52" s="72"/>
      <c r="L52" s="72"/>
    </row>
    <row r="53" spans="1:12" x14ac:dyDescent="0.25">
      <c r="I53" s="72"/>
      <c r="J53" s="72"/>
      <c r="K53" s="72"/>
      <c r="L53" s="72"/>
    </row>
    <row r="54" spans="1:12" x14ac:dyDescent="0.25">
      <c r="I54" s="72"/>
      <c r="J54" s="72"/>
      <c r="K54" s="72"/>
      <c r="L54" s="72"/>
    </row>
    <row r="55" spans="1:12" x14ac:dyDescent="0.25">
      <c r="I55" s="72"/>
      <c r="J55" s="72"/>
      <c r="K55" s="72"/>
      <c r="L55" s="72"/>
    </row>
    <row r="56" spans="1:12" x14ac:dyDescent="0.25">
      <c r="I56" s="72"/>
      <c r="J56" s="72"/>
      <c r="K56" s="72"/>
      <c r="L56" s="72"/>
    </row>
    <row r="57" spans="1:12" x14ac:dyDescent="0.25">
      <c r="I57" s="72"/>
      <c r="J57" s="72"/>
      <c r="K57" s="72"/>
      <c r="L57" s="72"/>
    </row>
    <row r="58" spans="1:12" x14ac:dyDescent="0.25">
      <c r="I58" s="72"/>
      <c r="J58" s="72"/>
      <c r="K58" s="72"/>
      <c r="L58" s="72"/>
    </row>
    <row r="59" spans="1:12" x14ac:dyDescent="0.25">
      <c r="I59" s="72"/>
      <c r="J59" s="72"/>
      <c r="K59" s="72"/>
      <c r="L59" s="72"/>
    </row>
    <row r="60" spans="1:12" x14ac:dyDescent="0.25">
      <c r="I60" s="72"/>
      <c r="J60" s="72"/>
      <c r="K60" s="72"/>
      <c r="L60" s="72"/>
    </row>
    <row r="61" spans="1:12" x14ac:dyDescent="0.25">
      <c r="I61" s="72"/>
      <c r="J61" s="72"/>
      <c r="K61" s="72"/>
      <c r="L61" s="72"/>
    </row>
    <row r="62" spans="1:12" x14ac:dyDescent="0.25">
      <c r="I62" s="72"/>
      <c r="J62" s="72"/>
      <c r="K62" s="72"/>
      <c r="L62" s="72"/>
    </row>
    <row r="63" spans="1:12" x14ac:dyDescent="0.25">
      <c r="I63" s="72"/>
      <c r="J63" s="72"/>
      <c r="K63" s="72"/>
      <c r="L63" s="72"/>
    </row>
    <row r="64" spans="1:12" x14ac:dyDescent="0.25">
      <c r="I64" s="72"/>
      <c r="J64" s="72"/>
      <c r="K64" s="72"/>
      <c r="L64" s="72"/>
    </row>
    <row r="65" spans="9:12" x14ac:dyDescent="0.25">
      <c r="I65" s="72"/>
      <c r="J65" s="72"/>
      <c r="K65" s="72"/>
      <c r="L65" s="72"/>
    </row>
    <row r="66" spans="9:12" x14ac:dyDescent="0.25">
      <c r="I66" s="72"/>
      <c r="J66" s="72"/>
      <c r="K66" s="72"/>
      <c r="L66" s="72"/>
    </row>
    <row r="67" spans="9:12" x14ac:dyDescent="0.25">
      <c r="I67" s="72"/>
      <c r="J67" s="72"/>
      <c r="K67" s="72"/>
      <c r="L67" s="72"/>
    </row>
  </sheetData>
  <mergeCells count="7">
    <mergeCell ref="R2:AC2"/>
    <mergeCell ref="AE2:AH2"/>
    <mergeCell ref="AK2:AN2"/>
    <mergeCell ref="H2:K2"/>
    <mergeCell ref="AY2:BB2"/>
    <mergeCell ref="AP2:AS2"/>
    <mergeCell ref="AT2:AW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7"/>
  <sheetViews>
    <sheetView tabSelected="1" workbookViewId="0">
      <selection activeCell="A8" sqref="A8"/>
    </sheetView>
  </sheetViews>
  <sheetFormatPr baseColWidth="10" defaultRowHeight="15" x14ac:dyDescent="0.25"/>
  <cols>
    <col min="3" max="5" width="7.7109375" style="121" customWidth="1"/>
    <col min="6" max="6" width="9.85546875" style="2" bestFit="1" customWidth="1"/>
    <col min="7" max="7" width="2.7109375" style="72" customWidth="1"/>
    <col min="8" max="8" width="7.140625" bestFit="1" customWidth="1"/>
    <col min="9" max="9" width="3.7109375" customWidth="1"/>
    <col min="10" max="10" width="11.5703125" bestFit="1" customWidth="1"/>
    <col min="11" max="11" width="3.7109375" style="72" customWidth="1"/>
    <col min="12" max="12" width="12" bestFit="1" customWidth="1"/>
    <col min="13" max="13" width="13.28515625" style="2" bestFit="1" customWidth="1"/>
    <col min="14" max="14" width="2.7109375" style="2" customWidth="1"/>
    <col min="15" max="15" width="13.28515625" style="2" bestFit="1" customWidth="1"/>
    <col min="16" max="16" width="5.7109375" style="2" customWidth="1"/>
    <col min="17" max="19" width="11.42578125" style="72"/>
    <col min="20" max="20" width="11.42578125" style="121"/>
    <col min="22" max="22" width="11.42578125" style="82"/>
    <col min="28" max="32" width="3.7109375" customWidth="1"/>
    <col min="35" max="39" width="3.7109375" style="72" customWidth="1"/>
  </cols>
  <sheetData>
    <row r="1" spans="1:40" s="72" customFormat="1" x14ac:dyDescent="0.25">
      <c r="C1" s="121"/>
      <c r="D1" s="121"/>
      <c r="E1" s="121"/>
      <c r="F1" s="2"/>
      <c r="H1" s="14">
        <v>32</v>
      </c>
      <c r="I1" s="135" t="s">
        <v>29</v>
      </c>
      <c r="J1" s="119">
        <v>2</v>
      </c>
      <c r="K1" s="135" t="s">
        <v>29</v>
      </c>
      <c r="L1" s="119">
        <v>0</v>
      </c>
      <c r="M1" s="122"/>
      <c r="N1" s="118"/>
      <c r="O1" s="123"/>
      <c r="P1" s="123"/>
      <c r="Q1" s="14">
        <v>32</v>
      </c>
      <c r="R1" s="121" t="s">
        <v>29</v>
      </c>
      <c r="S1" s="121">
        <v>6</v>
      </c>
      <c r="T1" s="121" t="s">
        <v>29</v>
      </c>
      <c r="U1" s="121">
        <v>2</v>
      </c>
      <c r="V1" s="82"/>
      <c r="AB1" s="14">
        <v>32</v>
      </c>
      <c r="AC1" s="121" t="s">
        <v>29</v>
      </c>
      <c r="AD1" s="121">
        <v>6</v>
      </c>
      <c r="AE1" s="121" t="s">
        <v>29</v>
      </c>
      <c r="AF1" s="121">
        <v>2</v>
      </c>
      <c r="AI1" s="14">
        <v>32</v>
      </c>
      <c r="AJ1" s="121" t="s">
        <v>29</v>
      </c>
      <c r="AK1" s="121">
        <v>6</v>
      </c>
      <c r="AL1" s="121" t="s">
        <v>128</v>
      </c>
      <c r="AM1" s="121">
        <v>2</v>
      </c>
    </row>
    <row r="2" spans="1:40" s="72" customFormat="1" x14ac:dyDescent="0.25">
      <c r="C2" s="121"/>
      <c r="D2" s="121"/>
      <c r="E2" s="121"/>
      <c r="F2" s="2"/>
      <c r="H2" s="91">
        <v>1</v>
      </c>
      <c r="I2" s="135"/>
      <c r="J2" s="91">
        <v>3</v>
      </c>
      <c r="K2" s="135"/>
      <c r="L2" s="91">
        <v>3</v>
      </c>
      <c r="M2" s="119"/>
      <c r="N2" s="118"/>
      <c r="O2" s="123"/>
      <c r="P2" s="123"/>
      <c r="Q2" s="121">
        <v>1</v>
      </c>
      <c r="R2" s="121"/>
      <c r="S2" s="121">
        <v>1</v>
      </c>
      <c r="T2" s="121"/>
      <c r="U2" s="121">
        <v>3</v>
      </c>
      <c r="V2" s="82"/>
      <c r="AB2" s="121">
        <v>1</v>
      </c>
      <c r="AC2" s="121"/>
      <c r="AD2" s="121">
        <v>1</v>
      </c>
      <c r="AE2" s="121"/>
      <c r="AF2" s="121">
        <v>3</v>
      </c>
      <c r="AG2" s="121">
        <v>0.32666666666666666</v>
      </c>
      <c r="AI2" s="121">
        <v>1</v>
      </c>
      <c r="AJ2" s="121"/>
      <c r="AK2" s="121">
        <v>1</v>
      </c>
      <c r="AL2" s="121"/>
      <c r="AM2" s="121">
        <v>3</v>
      </c>
    </row>
    <row r="3" spans="1:40" x14ac:dyDescent="0.25">
      <c r="H3" s="119">
        <v>100</v>
      </c>
      <c r="I3" s="119"/>
      <c r="J3" s="119">
        <v>100</v>
      </c>
      <c r="K3" s="121"/>
      <c r="L3" s="119">
        <v>1000</v>
      </c>
      <c r="M3" s="118"/>
      <c r="N3" s="118"/>
      <c r="O3" s="123"/>
      <c r="P3" s="123"/>
    </row>
    <row r="4" spans="1:40" s="72" customFormat="1" x14ac:dyDescent="0.25">
      <c r="C4" s="121"/>
      <c r="D4" s="121"/>
      <c r="E4" s="121"/>
      <c r="F4" s="2"/>
      <c r="H4" s="121">
        <f>H1/H2</f>
        <v>32</v>
      </c>
      <c r="I4" s="121"/>
      <c r="J4" s="121">
        <f>J1/J2</f>
        <v>0.66666666666666663</v>
      </c>
      <c r="K4" s="121"/>
      <c r="L4" s="121">
        <f>L1/L2</f>
        <v>0</v>
      </c>
      <c r="M4" s="128"/>
      <c r="N4" s="128"/>
      <c r="O4" s="128"/>
      <c r="P4" s="128"/>
      <c r="T4" s="121"/>
      <c r="V4" s="82"/>
    </row>
    <row r="5" spans="1:40" s="72" customFormat="1" x14ac:dyDescent="0.25">
      <c r="C5" s="121"/>
      <c r="D5" s="121"/>
      <c r="E5" s="121"/>
      <c r="F5" s="2"/>
      <c r="H5" s="119">
        <f>H4/H3</f>
        <v>0.32</v>
      </c>
      <c r="I5" s="119"/>
      <c r="J5" s="121">
        <f>J4/J3</f>
        <v>6.6666666666666662E-3</v>
      </c>
      <c r="K5" s="121"/>
      <c r="L5" s="121">
        <f>L4/L3</f>
        <v>0</v>
      </c>
      <c r="M5" s="118"/>
      <c r="N5" s="118"/>
      <c r="O5" s="123"/>
      <c r="P5" s="123"/>
      <c r="T5" s="121"/>
      <c r="V5" s="82"/>
    </row>
    <row r="6" spans="1:40" s="72" customFormat="1" x14ac:dyDescent="0.25">
      <c r="C6" s="121"/>
      <c r="D6" s="121"/>
      <c r="E6" s="121"/>
      <c r="F6" s="2"/>
      <c r="H6" s="119">
        <f>H5</f>
        <v>0.32</v>
      </c>
      <c r="I6" s="119"/>
      <c r="J6" s="119">
        <f>IF(I1="+",J5,IF(I1="-",-J5))</f>
        <v>6.6666666666666662E-3</v>
      </c>
      <c r="K6" s="121"/>
      <c r="L6" s="121">
        <f>IF(K1="+",L5,IF(K1="-",-L5))</f>
        <v>0</v>
      </c>
      <c r="N6" s="118"/>
      <c r="O6" s="123"/>
      <c r="P6" s="123"/>
      <c r="T6" s="121"/>
      <c r="V6" s="82"/>
    </row>
    <row r="7" spans="1:40" s="72" customFormat="1" x14ac:dyDescent="0.25">
      <c r="C7" s="121"/>
      <c r="D7" s="121"/>
      <c r="E7" s="121"/>
      <c r="F7" s="2"/>
      <c r="H7" s="119"/>
      <c r="I7" s="119"/>
      <c r="J7" s="119"/>
      <c r="K7" s="121"/>
      <c r="L7" s="119"/>
      <c r="M7" s="118"/>
      <c r="N7" s="118"/>
      <c r="O7" s="123"/>
      <c r="P7" s="123"/>
      <c r="T7" s="121"/>
      <c r="V7" s="82"/>
    </row>
    <row r="8" spans="1:40" s="72" customFormat="1" x14ac:dyDescent="0.25">
      <c r="C8" s="121"/>
      <c r="D8" s="121"/>
      <c r="E8" s="121"/>
      <c r="F8" s="2"/>
      <c r="H8" s="126">
        <f>L8</f>
        <v>0.32666666666666666</v>
      </c>
      <c r="I8" s="14"/>
      <c r="J8" s="119"/>
      <c r="K8" s="121"/>
      <c r="L8" s="121">
        <f>H6+J6+L6</f>
        <v>0.32666666666666666</v>
      </c>
      <c r="M8" s="122"/>
      <c r="N8" s="122"/>
      <c r="O8" s="122"/>
      <c r="P8" s="122"/>
      <c r="R8" s="2">
        <f>AVERAGE(R15:R38)</f>
        <v>8.0545721682836184</v>
      </c>
      <c r="T8" s="121"/>
      <c r="V8" s="82"/>
    </row>
    <row r="9" spans="1:40" s="72" customFormat="1" x14ac:dyDescent="0.25">
      <c r="C9" s="121"/>
      <c r="D9" s="121"/>
      <c r="E9" s="121"/>
      <c r="F9" s="2"/>
      <c r="M9" s="2"/>
      <c r="N9" s="2"/>
      <c r="O9" s="2">
        <f t="shared" ref="O9:O72" si="0">F10+(2*J10)</f>
        <v>2.6533333333333333</v>
      </c>
      <c r="P9" s="2"/>
      <c r="T9" s="121"/>
      <c r="V9" s="82"/>
    </row>
    <row r="10" spans="1:40" x14ac:dyDescent="0.25">
      <c r="A10" s="72"/>
      <c r="D10" s="128">
        <f>AVERAGE(D16:D41)</f>
        <v>7.8566779000136995</v>
      </c>
      <c r="E10" s="121" t="str">
        <f>IF(Q10="","",Q10)</f>
        <v/>
      </c>
      <c r="F10" s="2">
        <v>2</v>
      </c>
      <c r="H10">
        <v>1</v>
      </c>
      <c r="J10" s="125">
        <f>L8</f>
        <v>0.32666666666666666</v>
      </c>
      <c r="K10" s="89"/>
      <c r="L10" s="125">
        <f>H10+J10</f>
        <v>1.3266666666666667</v>
      </c>
      <c r="M10" s="2">
        <f t="shared" ref="M10:M73" si="1">F10*L10</f>
        <v>2.6533333333333333</v>
      </c>
      <c r="O10" s="2">
        <f t="shared" si="0"/>
        <v>3.3066666666666666</v>
      </c>
      <c r="T10" s="121">
        <v>13</v>
      </c>
      <c r="V10" s="120"/>
      <c r="W10" t="str">
        <f>IF(V10=0,"",ABS(V10))</f>
        <v/>
      </c>
      <c r="Z10" s="37">
        <v>10</v>
      </c>
      <c r="AG10" s="2">
        <v>2.6533333333333333</v>
      </c>
      <c r="AN10" s="2">
        <v>2.6506666666666669</v>
      </c>
    </row>
    <row r="11" spans="1:40" x14ac:dyDescent="0.25">
      <c r="A11" s="72"/>
      <c r="E11" s="121" t="str">
        <f>IF(Q11="","",Q11)</f>
        <v/>
      </c>
      <c r="F11" s="2">
        <f>M10</f>
        <v>2.6533333333333333</v>
      </c>
      <c r="H11" s="72">
        <f>H10</f>
        <v>1</v>
      </c>
      <c r="J11" s="125">
        <f>J10</f>
        <v>0.32666666666666666</v>
      </c>
      <c r="K11" s="89"/>
      <c r="L11" s="125">
        <f>L10</f>
        <v>1.3266666666666667</v>
      </c>
      <c r="M11" s="2">
        <f t="shared" si="1"/>
        <v>3.520088888888889</v>
      </c>
      <c r="O11" s="2">
        <f t="shared" si="0"/>
        <v>4.1734222222222224</v>
      </c>
      <c r="T11" s="121">
        <v>31</v>
      </c>
      <c r="V11" s="120"/>
      <c r="W11" s="72" t="str">
        <f t="shared" ref="W11:W34" si="2">IF(V11=0,"",ABS(V11))</f>
        <v/>
      </c>
      <c r="Z11" s="37"/>
      <c r="AG11" s="2">
        <v>3.520088888888889</v>
      </c>
      <c r="AN11" s="2">
        <v>3.5130168888888895</v>
      </c>
    </row>
    <row r="12" spans="1:40" x14ac:dyDescent="0.25">
      <c r="A12" s="72"/>
      <c r="D12" s="128">
        <f>MAX(D16:D39)</f>
        <v>87.292995184251595</v>
      </c>
      <c r="E12" s="121" t="str">
        <f>IF(Q12="","",Q12)</f>
        <v/>
      </c>
      <c r="F12" s="2">
        <f>M11</f>
        <v>3.520088888888889</v>
      </c>
      <c r="H12" s="72">
        <f t="shared" ref="H12:H33" si="3">H11</f>
        <v>1</v>
      </c>
      <c r="J12" s="125">
        <f t="shared" ref="J12:J73" si="4">J11</f>
        <v>0.32666666666666666</v>
      </c>
      <c r="K12" s="89"/>
      <c r="L12" s="125">
        <f t="shared" ref="L12:L73" si="5">L11</f>
        <v>1.3266666666666667</v>
      </c>
      <c r="M12" s="2">
        <f t="shared" si="1"/>
        <v>4.6699845925925931</v>
      </c>
      <c r="O12" s="2">
        <f t="shared" si="0"/>
        <v>5.3233179259259265</v>
      </c>
      <c r="T12" s="121">
        <v>43</v>
      </c>
      <c r="V12" s="120"/>
      <c r="W12" s="72" t="str">
        <f t="shared" si="2"/>
        <v/>
      </c>
      <c r="Z12" s="37">
        <v>20</v>
      </c>
      <c r="AG12" s="2">
        <v>4.6699845925925931</v>
      </c>
      <c r="AN12" s="2">
        <v>4.6559183834074087</v>
      </c>
    </row>
    <row r="13" spans="1:40" x14ac:dyDescent="0.25">
      <c r="A13" s="72"/>
      <c r="D13" s="128">
        <f>MIN(D16:D39)</f>
        <v>-99.313570162421456</v>
      </c>
      <c r="E13" s="128">
        <f>ABS(D13)-ABS(D12)</f>
        <v>12.020574978169861</v>
      </c>
      <c r="F13" s="2">
        <f t="shared" ref="F13:F33" si="6">M12</f>
        <v>4.6699845925925931</v>
      </c>
      <c r="H13" s="72">
        <f t="shared" si="3"/>
        <v>1</v>
      </c>
      <c r="J13" s="125">
        <f t="shared" si="4"/>
        <v>0.32666666666666666</v>
      </c>
      <c r="K13" s="89"/>
      <c r="L13" s="125">
        <f t="shared" si="5"/>
        <v>1.3266666666666667</v>
      </c>
      <c r="M13" s="2">
        <f t="shared" si="1"/>
        <v>6.1955128928395071</v>
      </c>
      <c r="O13" s="2">
        <f t="shared" si="0"/>
        <v>6.8488462261728404</v>
      </c>
      <c r="T13" s="121">
        <v>78</v>
      </c>
      <c r="V13" s="120"/>
      <c r="W13" s="72" t="str">
        <f t="shared" si="2"/>
        <v/>
      </c>
      <c r="Z13" s="37">
        <v>50</v>
      </c>
      <c r="AG13" s="2">
        <v>6.1955128928395071</v>
      </c>
      <c r="AN13" s="2">
        <v>6.1706438308092864</v>
      </c>
    </row>
    <row r="14" spans="1:40" x14ac:dyDescent="0.25">
      <c r="A14" s="72"/>
      <c r="E14" s="121" t="str">
        <f>IF(Q14="","",Q14)</f>
        <v/>
      </c>
      <c r="F14" s="2">
        <f t="shared" si="6"/>
        <v>6.1955128928395071</v>
      </c>
      <c r="H14" s="72">
        <f t="shared" si="3"/>
        <v>1</v>
      </c>
      <c r="J14" s="125">
        <f t="shared" si="4"/>
        <v>0.32666666666666666</v>
      </c>
      <c r="K14" s="89"/>
      <c r="L14" s="125">
        <f t="shared" si="5"/>
        <v>1.3266666666666667</v>
      </c>
      <c r="M14" s="2">
        <f t="shared" si="1"/>
        <v>8.2193804378337454</v>
      </c>
      <c r="O14" s="2">
        <f t="shared" si="0"/>
        <v>8.8727137711670778</v>
      </c>
      <c r="T14" s="121">
        <v>105</v>
      </c>
      <c r="U14">
        <v>10</v>
      </c>
      <c r="V14" s="124">
        <f>U14-M14</f>
        <v>1.7806195621662546</v>
      </c>
      <c r="W14" s="72">
        <f t="shared" si="2"/>
        <v>1.7806195621662546</v>
      </c>
      <c r="Z14" s="37">
        <v>80</v>
      </c>
      <c r="AG14" s="2">
        <v>8.2193804378337454</v>
      </c>
      <c r="AN14" s="2">
        <v>8.1781599570992416</v>
      </c>
    </row>
    <row r="15" spans="1:40" x14ac:dyDescent="0.25">
      <c r="A15" s="72"/>
      <c r="F15" s="2">
        <f t="shared" si="6"/>
        <v>8.2193804378337454</v>
      </c>
      <c r="H15" s="72">
        <f t="shared" si="3"/>
        <v>1</v>
      </c>
      <c r="J15" s="125">
        <f t="shared" si="4"/>
        <v>0.32666666666666666</v>
      </c>
      <c r="K15" s="89"/>
      <c r="L15" s="125">
        <f t="shared" si="5"/>
        <v>1.3266666666666667</v>
      </c>
      <c r="M15" s="2">
        <f t="shared" si="1"/>
        <v>10.904378047526102</v>
      </c>
      <c r="O15" s="2">
        <f t="shared" si="0"/>
        <v>11.557711380859434</v>
      </c>
      <c r="Q15" s="72">
        <v>13</v>
      </c>
      <c r="R15" s="2">
        <f>Q15-M15</f>
        <v>2.0956219524738984</v>
      </c>
      <c r="S15" s="2"/>
      <c r="T15" s="121">
        <v>174</v>
      </c>
      <c r="V15" s="120"/>
      <c r="W15" s="72" t="str">
        <f t="shared" si="2"/>
        <v/>
      </c>
      <c r="Z15" s="37">
        <v>120</v>
      </c>
      <c r="AG15" s="2">
        <v>10.904378047526102</v>
      </c>
      <c r="AN15" s="2">
        <v>10.83878799647553</v>
      </c>
    </row>
    <row r="16" spans="1:40" x14ac:dyDescent="0.25">
      <c r="A16" s="72"/>
      <c r="B16" s="121"/>
      <c r="C16" s="128">
        <f>M15</f>
        <v>10.904378047526102</v>
      </c>
      <c r="D16" s="128" t="str">
        <f>IF(B16="","",ABS(B16-C16))</f>
        <v/>
      </c>
      <c r="F16" s="2">
        <f t="shared" si="6"/>
        <v>10.904378047526102</v>
      </c>
      <c r="H16" s="72">
        <f t="shared" si="3"/>
        <v>1</v>
      </c>
      <c r="J16" s="125">
        <f t="shared" si="4"/>
        <v>0.32666666666666666</v>
      </c>
      <c r="K16" s="89"/>
      <c r="L16" s="125">
        <f t="shared" si="5"/>
        <v>1.3266666666666667</v>
      </c>
      <c r="M16" s="2">
        <f t="shared" si="1"/>
        <v>14.466474876384629</v>
      </c>
      <c r="O16" s="2">
        <f t="shared" si="0"/>
        <v>15.119808209717963</v>
      </c>
      <c r="R16" s="2"/>
      <c r="S16" s="2"/>
      <c r="T16" s="121">
        <v>352</v>
      </c>
      <c r="V16" s="120"/>
      <c r="W16" s="72" t="str">
        <f t="shared" si="2"/>
        <v/>
      </c>
      <c r="Z16" s="37">
        <v>165</v>
      </c>
      <c r="AG16" s="2">
        <v>14.466474876384629</v>
      </c>
      <c r="AH16">
        <v>13</v>
      </c>
      <c r="AN16" s="2">
        <v>14.365007024662237</v>
      </c>
    </row>
    <row r="17" spans="1:40" x14ac:dyDescent="0.25">
      <c r="A17" s="72"/>
      <c r="B17" s="121">
        <v>13</v>
      </c>
      <c r="C17" s="128">
        <f>M16</f>
        <v>14.466474876384629</v>
      </c>
      <c r="D17" s="129">
        <f>IF(B17="","",(B17-C17))</f>
        <v>-1.4664748763846287</v>
      </c>
      <c r="E17" s="121">
        <f>B17</f>
        <v>13</v>
      </c>
      <c r="F17" s="2">
        <f t="shared" si="6"/>
        <v>14.466474876384629</v>
      </c>
      <c r="H17" s="72">
        <f t="shared" si="3"/>
        <v>1</v>
      </c>
      <c r="J17" s="125">
        <f t="shared" si="4"/>
        <v>0.32666666666666666</v>
      </c>
      <c r="K17" s="89"/>
      <c r="L17" s="125">
        <f t="shared" si="5"/>
        <v>1.3266666666666667</v>
      </c>
      <c r="M17" s="2">
        <f t="shared" si="1"/>
        <v>19.192190002670273</v>
      </c>
      <c r="O17" s="2">
        <f t="shared" si="0"/>
        <v>19.845523336003605</v>
      </c>
      <c r="R17" s="2"/>
      <c r="S17" s="2"/>
      <c r="T17" s="121">
        <v>428</v>
      </c>
      <c r="U17">
        <v>20</v>
      </c>
      <c r="V17" s="120">
        <f>U17-M17</f>
        <v>0.80780999732972703</v>
      </c>
      <c r="W17" s="72">
        <f t="shared" si="2"/>
        <v>0.80780999732972703</v>
      </c>
      <c r="Z17" s="37">
        <v>220</v>
      </c>
      <c r="AG17" s="2">
        <v>19.192190002670273</v>
      </c>
      <c r="AN17" s="2">
        <v>19.038422643352355</v>
      </c>
    </row>
    <row r="18" spans="1:40" x14ac:dyDescent="0.25">
      <c r="A18" s="72"/>
      <c r="B18" s="121" t="str">
        <f>IF(Q17="","",Q17)</f>
        <v/>
      </c>
      <c r="C18" s="128">
        <f>M17</f>
        <v>19.192190002670273</v>
      </c>
      <c r="D18" s="129" t="str">
        <f t="shared" ref="D18:D39" si="7">IF(B18="","",(B18-C18))</f>
        <v/>
      </c>
      <c r="E18" s="121" t="str">
        <f>B18</f>
        <v/>
      </c>
      <c r="F18" s="2">
        <f t="shared" si="6"/>
        <v>19.192190002670273</v>
      </c>
      <c r="H18" s="72">
        <f t="shared" si="3"/>
        <v>1</v>
      </c>
      <c r="J18" s="125">
        <f t="shared" si="4"/>
        <v>0.32666666666666666</v>
      </c>
      <c r="K18" s="89"/>
      <c r="L18" s="125">
        <f t="shared" si="5"/>
        <v>1.3266666666666667</v>
      </c>
      <c r="M18" s="2">
        <f t="shared" si="1"/>
        <v>25.461638736875894</v>
      </c>
      <c r="O18" s="2">
        <f t="shared" si="0"/>
        <v>26.114972070209227</v>
      </c>
      <c r="R18" s="2"/>
      <c r="S18" s="2"/>
      <c r="T18" s="121">
        <v>540</v>
      </c>
      <c r="V18" s="120"/>
      <c r="W18" s="72" t="str">
        <f t="shared" si="2"/>
        <v/>
      </c>
      <c r="Z18" s="37">
        <v>270</v>
      </c>
      <c r="AG18" s="2">
        <v>25.461638736875894</v>
      </c>
      <c r="AN18" s="2">
        <v>25.232256143322992</v>
      </c>
    </row>
    <row r="19" spans="1:40" x14ac:dyDescent="0.25">
      <c r="A19" s="72"/>
      <c r="B19" s="121" t="str">
        <f>IF(Q18="","",Q18)</f>
        <v/>
      </c>
      <c r="C19" s="128">
        <f>M18</f>
        <v>25.461638736875894</v>
      </c>
      <c r="D19" s="129" t="str">
        <f t="shared" si="7"/>
        <v/>
      </c>
      <c r="E19" s="121" t="str">
        <f>B19</f>
        <v/>
      </c>
      <c r="F19" s="2">
        <f t="shared" si="6"/>
        <v>25.461638736875894</v>
      </c>
      <c r="H19" s="72">
        <f t="shared" si="3"/>
        <v>1</v>
      </c>
      <c r="J19" s="125">
        <f t="shared" si="4"/>
        <v>0.32666666666666666</v>
      </c>
      <c r="K19" s="89"/>
      <c r="L19" s="125">
        <f t="shared" si="5"/>
        <v>1.3266666666666667</v>
      </c>
      <c r="M19" s="2">
        <f t="shared" si="1"/>
        <v>33.779107390922022</v>
      </c>
      <c r="O19" s="2">
        <f t="shared" si="0"/>
        <v>34.432440724255358</v>
      </c>
      <c r="Q19" s="72">
        <v>31</v>
      </c>
      <c r="R19" s="2">
        <f>Q19-M19</f>
        <v>-2.7791073909220216</v>
      </c>
      <c r="S19" s="2"/>
      <c r="T19" s="121">
        <v>652</v>
      </c>
      <c r="V19" s="120"/>
      <c r="W19" s="72" t="str">
        <f t="shared" si="2"/>
        <v/>
      </c>
      <c r="Z19" s="37">
        <v>400</v>
      </c>
      <c r="AG19" s="2">
        <v>33.779107390922022</v>
      </c>
      <c r="AH19">
        <v>31</v>
      </c>
      <c r="AN19" s="2">
        <v>33.441150141950743</v>
      </c>
    </row>
    <row r="20" spans="1:40" x14ac:dyDescent="0.25">
      <c r="A20" s="72"/>
      <c r="B20" s="121">
        <f>IF(Q19="","",Q19)</f>
        <v>31</v>
      </c>
      <c r="C20" s="128">
        <f>M19</f>
        <v>33.779107390922022</v>
      </c>
      <c r="D20" s="129">
        <f t="shared" si="7"/>
        <v>-2.7791073909220216</v>
      </c>
      <c r="E20" s="121">
        <f>B20</f>
        <v>31</v>
      </c>
      <c r="F20" s="2">
        <f t="shared" si="6"/>
        <v>33.779107390922022</v>
      </c>
      <c r="H20" s="72">
        <f t="shared" si="3"/>
        <v>1</v>
      </c>
      <c r="J20" s="125">
        <f t="shared" si="4"/>
        <v>0.32666666666666666</v>
      </c>
      <c r="K20" s="89"/>
      <c r="L20" s="125">
        <f t="shared" si="5"/>
        <v>1.3266666666666667</v>
      </c>
      <c r="M20" s="2">
        <f t="shared" si="1"/>
        <v>44.813615805289885</v>
      </c>
      <c r="O20" s="2">
        <f t="shared" si="0"/>
        <v>45.466949138623221</v>
      </c>
      <c r="Q20" s="72">
        <v>43</v>
      </c>
      <c r="R20" s="2">
        <f>Q20-M20</f>
        <v>-1.813615805289885</v>
      </c>
      <c r="S20" s="2"/>
      <c r="T20" s="121">
        <v>838</v>
      </c>
      <c r="U20">
        <v>50</v>
      </c>
      <c r="V20" s="120">
        <f>U20-M20</f>
        <v>5.186384194710115</v>
      </c>
      <c r="W20" s="72">
        <f t="shared" si="2"/>
        <v>5.186384194710115</v>
      </c>
      <c r="Z20" s="37">
        <v>700</v>
      </c>
      <c r="AG20" s="2">
        <v>44.813615805289885</v>
      </c>
      <c r="AH20">
        <v>43</v>
      </c>
      <c r="AN20" s="2">
        <v>44.320670988132058</v>
      </c>
    </row>
    <row r="21" spans="1:40" x14ac:dyDescent="0.25">
      <c r="A21" s="72"/>
      <c r="B21" s="121">
        <f>IF(Q20="","",Q20)</f>
        <v>43</v>
      </c>
      <c r="C21" s="128">
        <f>M20</f>
        <v>44.813615805289885</v>
      </c>
      <c r="D21" s="129">
        <f t="shared" si="7"/>
        <v>-1.813615805289885</v>
      </c>
      <c r="E21" s="121">
        <f>B21</f>
        <v>43</v>
      </c>
      <c r="F21" s="2">
        <f t="shared" si="6"/>
        <v>44.813615805289885</v>
      </c>
      <c r="H21" s="72">
        <f t="shared" si="3"/>
        <v>1</v>
      </c>
      <c r="J21" s="125">
        <f t="shared" si="4"/>
        <v>0.32666666666666666</v>
      </c>
      <c r="K21" s="89"/>
      <c r="L21" s="125">
        <f t="shared" si="5"/>
        <v>1.3266666666666667</v>
      </c>
      <c r="M21" s="2">
        <f t="shared" si="1"/>
        <v>59.452730301684582</v>
      </c>
      <c r="O21" s="2">
        <f t="shared" si="0"/>
        <v>60.106063635017918</v>
      </c>
      <c r="R21" s="2"/>
      <c r="S21" s="2"/>
      <c r="T21" s="121">
        <v>1078</v>
      </c>
      <c r="V21" s="120"/>
      <c r="W21" s="72" t="str">
        <f t="shared" si="2"/>
        <v/>
      </c>
      <c r="Z21" s="37">
        <v>1170</v>
      </c>
      <c r="AG21" s="2">
        <v>59.452730301684582</v>
      </c>
      <c r="AN21" s="2">
        <v>58.739662616271026</v>
      </c>
    </row>
    <row r="22" spans="1:40" x14ac:dyDescent="0.25">
      <c r="A22" s="72"/>
      <c r="B22" s="121" t="str">
        <f>IF(Q21="","",Q21)</f>
        <v/>
      </c>
      <c r="C22" s="128">
        <f>M21</f>
        <v>59.452730301684582</v>
      </c>
      <c r="D22" s="129" t="str">
        <f t="shared" si="7"/>
        <v/>
      </c>
      <c r="E22" s="121" t="str">
        <f>B22</f>
        <v/>
      </c>
      <c r="F22" s="2">
        <f t="shared" si="6"/>
        <v>59.452730301684582</v>
      </c>
      <c r="H22" s="72">
        <f t="shared" si="3"/>
        <v>1</v>
      </c>
      <c r="J22" s="125">
        <f t="shared" si="4"/>
        <v>0.32666666666666666</v>
      </c>
      <c r="K22" s="89"/>
      <c r="L22" s="125">
        <f t="shared" si="5"/>
        <v>1.3266666666666667</v>
      </c>
      <c r="M22" s="2">
        <f t="shared" si="1"/>
        <v>78.873955533568207</v>
      </c>
      <c r="O22" s="2">
        <f t="shared" si="0"/>
        <v>79.527288866901543</v>
      </c>
      <c r="Q22" s="72">
        <v>78</v>
      </c>
      <c r="R22" s="2">
        <f>Q22-M22</f>
        <v>-0.87395553356820699</v>
      </c>
      <c r="S22" s="2"/>
      <c r="T22" s="121">
        <v>1369</v>
      </c>
      <c r="U22">
        <v>80</v>
      </c>
      <c r="V22" s="120">
        <f>U22-M22</f>
        <v>1.126044466431793</v>
      </c>
      <c r="W22" s="72">
        <f t="shared" si="2"/>
        <v>1.126044466431793</v>
      </c>
      <c r="Z22" s="37">
        <v>1763</v>
      </c>
      <c r="AG22" s="2">
        <v>78.873955533568207</v>
      </c>
      <c r="AH22">
        <v>78</v>
      </c>
      <c r="AN22" s="2">
        <v>77.849632854097877</v>
      </c>
    </row>
    <row r="23" spans="1:40" x14ac:dyDescent="0.25">
      <c r="A23" s="72"/>
      <c r="B23" s="121">
        <f>IF(Q22="","",Q22)</f>
        <v>78</v>
      </c>
      <c r="C23" s="128">
        <f>M22</f>
        <v>78.873955533568207</v>
      </c>
      <c r="D23" s="129">
        <f t="shared" si="7"/>
        <v>-0.87395553356820699</v>
      </c>
      <c r="E23" s="121">
        <f>B23</f>
        <v>78</v>
      </c>
      <c r="F23" s="2">
        <f t="shared" si="6"/>
        <v>78.873955533568207</v>
      </c>
      <c r="H23" s="72">
        <f t="shared" si="3"/>
        <v>1</v>
      </c>
      <c r="J23" s="125">
        <f t="shared" si="4"/>
        <v>0.32666666666666666</v>
      </c>
      <c r="K23" s="89"/>
      <c r="L23" s="125">
        <f t="shared" si="5"/>
        <v>1.3266666666666667</v>
      </c>
      <c r="M23" s="2">
        <f t="shared" si="1"/>
        <v>104.63944767453383</v>
      </c>
      <c r="O23" s="2">
        <f t="shared" si="0"/>
        <v>105.29278100786716</v>
      </c>
      <c r="Q23" s="72">
        <v>105</v>
      </c>
      <c r="R23" s="2">
        <f>Q23-M23</f>
        <v>0.36055232546617333</v>
      </c>
      <c r="S23" s="2"/>
      <c r="T23" s="121">
        <v>1668</v>
      </c>
      <c r="U23">
        <v>120</v>
      </c>
      <c r="V23" s="120">
        <f>U23-M23</f>
        <v>15.360552325466173</v>
      </c>
      <c r="W23" s="72">
        <f t="shared" si="2"/>
        <v>15.360552325466173</v>
      </c>
      <c r="Z23" s="37">
        <v>2281</v>
      </c>
      <c r="AG23" s="2">
        <v>104.63944767453383</v>
      </c>
      <c r="AH23">
        <v>105</v>
      </c>
      <c r="AN23" s="2">
        <v>103.17671340929773</v>
      </c>
    </row>
    <row r="24" spans="1:40" x14ac:dyDescent="0.25">
      <c r="A24" s="72"/>
      <c r="B24" s="121">
        <f>IF(Q23="","",Q23)</f>
        <v>105</v>
      </c>
      <c r="C24" s="128">
        <f>M23</f>
        <v>104.63944767453383</v>
      </c>
      <c r="D24" s="129">
        <f t="shared" si="7"/>
        <v>0.36055232546617333</v>
      </c>
      <c r="E24" s="121">
        <f>B24</f>
        <v>105</v>
      </c>
      <c r="F24" s="2">
        <f t="shared" si="6"/>
        <v>104.63944767453383</v>
      </c>
      <c r="H24" s="72">
        <f t="shared" si="3"/>
        <v>1</v>
      </c>
      <c r="J24" s="125">
        <f t="shared" si="4"/>
        <v>0.32666666666666666</v>
      </c>
      <c r="K24" s="89"/>
      <c r="L24" s="125">
        <f t="shared" si="5"/>
        <v>1.3266666666666667</v>
      </c>
      <c r="M24" s="2">
        <f t="shared" si="1"/>
        <v>138.82166724821488</v>
      </c>
      <c r="O24" s="2">
        <f t="shared" si="0"/>
        <v>139.47500058154822</v>
      </c>
      <c r="R24" s="2"/>
      <c r="S24" s="2"/>
      <c r="T24" s="121">
        <v>1987</v>
      </c>
      <c r="V24" s="120"/>
      <c r="W24" s="72"/>
      <c r="Z24" s="37"/>
      <c r="AG24" s="2">
        <v>138.82166724821488</v>
      </c>
      <c r="AN24" s="2">
        <v>136.74353750512262</v>
      </c>
    </row>
    <row r="25" spans="1:40" x14ac:dyDescent="0.25">
      <c r="A25" s="72"/>
      <c r="B25" s="121" t="str">
        <f>IF(Q24="","",Q24)</f>
        <v/>
      </c>
      <c r="C25" s="128">
        <f>M24</f>
        <v>138.82166724821488</v>
      </c>
      <c r="D25" s="129" t="str">
        <f t="shared" si="7"/>
        <v/>
      </c>
      <c r="E25" s="121" t="str">
        <f>B25</f>
        <v/>
      </c>
      <c r="F25" s="2">
        <f t="shared" si="6"/>
        <v>138.82166724821488</v>
      </c>
      <c r="H25" s="72">
        <f t="shared" si="3"/>
        <v>1</v>
      </c>
      <c r="J25" s="125">
        <f t="shared" si="4"/>
        <v>0.32666666666666666</v>
      </c>
      <c r="K25" s="89"/>
      <c r="L25" s="125">
        <f t="shared" si="5"/>
        <v>1.3266666666666667</v>
      </c>
      <c r="M25" s="2">
        <f t="shared" si="1"/>
        <v>184.17007854929841</v>
      </c>
      <c r="O25" s="2">
        <f t="shared" si="0"/>
        <v>184.82341188263175</v>
      </c>
      <c r="Q25" s="72">
        <v>174</v>
      </c>
      <c r="R25" s="2">
        <f>Q25-M25</f>
        <v>-10.17007854929841</v>
      </c>
      <c r="S25" s="2"/>
      <c r="T25" s="121">
        <v>2279</v>
      </c>
      <c r="U25" s="72">
        <v>165</v>
      </c>
      <c r="V25" s="120">
        <f>U25-M25</f>
        <v>-19.17007854929841</v>
      </c>
      <c r="W25" s="72">
        <f t="shared" si="2"/>
        <v>19.17007854929841</v>
      </c>
      <c r="Z25" s="37"/>
      <c r="AG25" s="2">
        <v>184.17007854929841</v>
      </c>
      <c r="AH25">
        <v>174</v>
      </c>
      <c r="AN25" s="2">
        <v>181.23076837345587</v>
      </c>
    </row>
    <row r="26" spans="1:40" x14ac:dyDescent="0.25">
      <c r="A26" s="72"/>
      <c r="B26" s="121">
        <f>IF(Q25="","",Q25)</f>
        <v>174</v>
      </c>
      <c r="C26" s="128">
        <f>M25</f>
        <v>184.17007854929841</v>
      </c>
      <c r="D26" s="129">
        <f t="shared" si="7"/>
        <v>-10.17007854929841</v>
      </c>
      <c r="E26" s="121">
        <f>B26</f>
        <v>174</v>
      </c>
      <c r="F26" s="2">
        <f t="shared" si="6"/>
        <v>184.17007854929841</v>
      </c>
      <c r="H26" s="72">
        <f t="shared" si="3"/>
        <v>1</v>
      </c>
      <c r="J26" s="125">
        <f t="shared" si="4"/>
        <v>0.32666666666666666</v>
      </c>
      <c r="K26" s="89"/>
      <c r="L26" s="125">
        <f t="shared" si="5"/>
        <v>1.3266666666666667</v>
      </c>
      <c r="M26" s="2">
        <f t="shared" si="1"/>
        <v>244.33230420873588</v>
      </c>
      <c r="O26" s="2">
        <f t="shared" si="0"/>
        <v>244.98563754206921</v>
      </c>
      <c r="R26" s="2"/>
      <c r="S26" s="2"/>
      <c r="T26" s="121">
        <v>2697</v>
      </c>
      <c r="U26" s="72">
        <v>220</v>
      </c>
      <c r="V26" s="120">
        <f>U26-M26</f>
        <v>-24.332304208735877</v>
      </c>
      <c r="W26" s="72">
        <f t="shared" si="2"/>
        <v>24.332304208735877</v>
      </c>
      <c r="Z26" s="37">
        <f>BN26</f>
        <v>0</v>
      </c>
      <c r="AG26" s="2">
        <v>244.33230420873588</v>
      </c>
      <c r="AN26" s="2">
        <v>240.19117835095355</v>
      </c>
    </row>
    <row r="27" spans="1:40" x14ac:dyDescent="0.25">
      <c r="A27" s="72"/>
      <c r="B27" s="121" t="str">
        <f>IF(Q26="","",Q26)</f>
        <v/>
      </c>
      <c r="C27" s="128">
        <f>M26</f>
        <v>244.33230420873588</v>
      </c>
      <c r="D27" s="129" t="str">
        <f t="shared" si="7"/>
        <v/>
      </c>
      <c r="E27" s="121" t="str">
        <f>B27</f>
        <v/>
      </c>
      <c r="F27" s="2">
        <f t="shared" si="6"/>
        <v>244.33230420873588</v>
      </c>
      <c r="H27" s="72">
        <f t="shared" si="3"/>
        <v>1</v>
      </c>
      <c r="J27" s="125">
        <f t="shared" si="4"/>
        <v>0.32666666666666666</v>
      </c>
      <c r="K27" s="89"/>
      <c r="L27" s="125">
        <f t="shared" si="5"/>
        <v>1.3266666666666667</v>
      </c>
      <c r="M27" s="2">
        <f t="shared" si="1"/>
        <v>324.14752358358959</v>
      </c>
      <c r="O27" s="2">
        <f t="shared" si="0"/>
        <v>324.8008569169229</v>
      </c>
      <c r="Q27" s="72">
        <v>352</v>
      </c>
      <c r="R27" s="2">
        <f t="shared" ref="R27:R38" si="8">Q27-M27</f>
        <v>27.852476416410411</v>
      </c>
      <c r="S27" s="2"/>
      <c r="T27" s="121">
        <v>3196</v>
      </c>
      <c r="U27" s="72">
        <v>270</v>
      </c>
      <c r="V27" s="120">
        <f>U27-M27</f>
        <v>-54.147523583589589</v>
      </c>
      <c r="W27" s="72">
        <f t="shared" si="2"/>
        <v>54.147523583589589</v>
      </c>
      <c r="Z27" s="37">
        <f t="shared" ref="Z27:Z29" si="9">BN27</f>
        <v>0</v>
      </c>
      <c r="AG27" s="2">
        <v>324.14752358358959</v>
      </c>
      <c r="AH27">
        <v>352</v>
      </c>
      <c r="AN27" s="2">
        <v>318.33337504113047</v>
      </c>
    </row>
    <row r="28" spans="1:40" x14ac:dyDescent="0.25">
      <c r="A28" s="72"/>
      <c r="B28" s="121">
        <f>IF(Q27="","",Q27)</f>
        <v>352</v>
      </c>
      <c r="C28" s="128">
        <f>M27</f>
        <v>324.14752358358959</v>
      </c>
      <c r="D28" s="129">
        <f t="shared" si="7"/>
        <v>27.852476416410411</v>
      </c>
      <c r="E28" s="121">
        <f>B28</f>
        <v>352</v>
      </c>
      <c r="F28" s="2">
        <f t="shared" si="6"/>
        <v>324.14752358358959</v>
      </c>
      <c r="H28" s="72">
        <f t="shared" si="3"/>
        <v>1</v>
      </c>
      <c r="J28" s="125">
        <f t="shared" si="4"/>
        <v>0.32666666666666666</v>
      </c>
      <c r="K28" s="89"/>
      <c r="L28" s="125">
        <f t="shared" si="5"/>
        <v>1.3266666666666667</v>
      </c>
      <c r="M28" s="2">
        <f t="shared" si="1"/>
        <v>430.03571462089553</v>
      </c>
      <c r="O28" s="2">
        <f t="shared" si="0"/>
        <v>430.68904795422884</v>
      </c>
      <c r="Q28" s="72">
        <v>428</v>
      </c>
      <c r="R28" s="2">
        <f t="shared" si="8"/>
        <v>-2.0357146208955328</v>
      </c>
      <c r="S28" s="2"/>
      <c r="T28" s="121">
        <v>3705</v>
      </c>
      <c r="U28" s="72">
        <v>400</v>
      </c>
      <c r="V28" s="120">
        <f>U28-M28</f>
        <v>-30.035714620895533</v>
      </c>
      <c r="W28" s="72">
        <f t="shared" si="2"/>
        <v>30.035714620895533</v>
      </c>
      <c r="Z28" s="37">
        <f t="shared" si="9"/>
        <v>0</v>
      </c>
      <c r="AG28" s="2">
        <v>430.03571462089553</v>
      </c>
      <c r="AH28">
        <v>428</v>
      </c>
      <c r="AN28" s="2">
        <v>421.89783305451164</v>
      </c>
    </row>
    <row r="29" spans="1:40" x14ac:dyDescent="0.25">
      <c r="A29" s="72"/>
      <c r="B29" s="121">
        <f>IF(Q28="","",Q28)</f>
        <v>428</v>
      </c>
      <c r="C29" s="128">
        <f>M28</f>
        <v>430.03571462089553</v>
      </c>
      <c r="D29" s="129">
        <f t="shared" si="7"/>
        <v>-2.0357146208955328</v>
      </c>
      <c r="E29" s="121">
        <f>B29</f>
        <v>428</v>
      </c>
      <c r="F29" s="2">
        <f t="shared" si="6"/>
        <v>430.03571462089553</v>
      </c>
      <c r="H29" s="72">
        <f t="shared" si="3"/>
        <v>1</v>
      </c>
      <c r="J29" s="125">
        <f t="shared" si="4"/>
        <v>0.32666666666666666</v>
      </c>
      <c r="K29" s="89"/>
      <c r="L29" s="125">
        <f t="shared" si="5"/>
        <v>1.3266666666666667</v>
      </c>
      <c r="M29" s="2">
        <f t="shared" si="1"/>
        <v>570.51404806372136</v>
      </c>
      <c r="O29" s="2">
        <f t="shared" si="0"/>
        <v>571.16738139705467</v>
      </c>
      <c r="Q29" s="72">
        <v>540</v>
      </c>
      <c r="R29" s="2">
        <f t="shared" si="8"/>
        <v>-30.514048063721361</v>
      </c>
      <c r="S29" s="2"/>
      <c r="T29" s="121">
        <v>4176</v>
      </c>
      <c r="V29" s="120"/>
      <c r="W29" s="72"/>
      <c r="Z29" s="37">
        <f t="shared" si="9"/>
        <v>0</v>
      </c>
      <c r="AG29" s="2">
        <v>570.51404806372136</v>
      </c>
      <c r="AH29">
        <v>540</v>
      </c>
      <c r="AN29" s="2">
        <v>559.15526140824613</v>
      </c>
    </row>
    <row r="30" spans="1:40" x14ac:dyDescent="0.25">
      <c r="A30" s="72"/>
      <c r="B30" s="121">
        <f>IF(Q29="","",Q29)</f>
        <v>540</v>
      </c>
      <c r="C30" s="128">
        <f>M29</f>
        <v>570.51404806372136</v>
      </c>
      <c r="D30" s="129">
        <f t="shared" si="7"/>
        <v>-30.514048063721361</v>
      </c>
      <c r="E30" s="121">
        <f>B30</f>
        <v>540</v>
      </c>
      <c r="F30" s="2">
        <f t="shared" si="6"/>
        <v>570.51404806372136</v>
      </c>
      <c r="H30" s="72">
        <f t="shared" si="3"/>
        <v>1</v>
      </c>
      <c r="J30" s="125">
        <f t="shared" si="4"/>
        <v>0.32666666666666666</v>
      </c>
      <c r="K30" s="89"/>
      <c r="L30" s="125">
        <f t="shared" si="5"/>
        <v>1.3266666666666667</v>
      </c>
      <c r="M30" s="2">
        <f t="shared" si="1"/>
        <v>756.88197043120363</v>
      </c>
      <c r="O30" s="2">
        <f t="shared" si="0"/>
        <v>757.53530376453693</v>
      </c>
      <c r="Q30" s="72">
        <v>838</v>
      </c>
      <c r="R30" s="2">
        <f t="shared" si="8"/>
        <v>81.118029568796373</v>
      </c>
      <c r="S30" s="2"/>
      <c r="T30" s="121">
        <v>4764</v>
      </c>
      <c r="U30" s="72">
        <v>700</v>
      </c>
      <c r="V30" s="120">
        <f>U30-M30</f>
        <v>-56.881970431203627</v>
      </c>
      <c r="W30" s="72">
        <f t="shared" si="2"/>
        <v>56.881970431203627</v>
      </c>
      <c r="AG30" s="2">
        <v>756.88197043120363</v>
      </c>
      <c r="AH30">
        <v>652</v>
      </c>
      <c r="AN30" s="2">
        <v>741.06710645306225</v>
      </c>
    </row>
    <row r="31" spans="1:40" x14ac:dyDescent="0.25">
      <c r="A31" s="72"/>
      <c r="B31" s="121">
        <f>IF(Q30="","",Q30)</f>
        <v>838</v>
      </c>
      <c r="C31" s="128">
        <f>M30</f>
        <v>756.88197043120363</v>
      </c>
      <c r="D31" s="129">
        <f t="shared" si="7"/>
        <v>81.118029568796373</v>
      </c>
      <c r="E31" s="121">
        <f>B31</f>
        <v>838</v>
      </c>
      <c r="F31" s="2">
        <f t="shared" si="6"/>
        <v>756.88197043120363</v>
      </c>
      <c r="H31" s="72">
        <f t="shared" si="3"/>
        <v>1</v>
      </c>
      <c r="J31" s="125">
        <f t="shared" si="4"/>
        <v>0.32666666666666666</v>
      </c>
      <c r="K31" s="89"/>
      <c r="L31" s="125">
        <f t="shared" si="5"/>
        <v>1.3266666666666667</v>
      </c>
      <c r="M31" s="2">
        <f t="shared" si="1"/>
        <v>1004.1300807720635</v>
      </c>
      <c r="O31" s="2">
        <f t="shared" si="0"/>
        <v>1004.7834141053968</v>
      </c>
      <c r="Q31" s="72">
        <v>1078</v>
      </c>
      <c r="R31" s="2">
        <f t="shared" si="8"/>
        <v>73.869919227936521</v>
      </c>
      <c r="S31" s="2"/>
      <c r="T31" s="121">
        <v>5175</v>
      </c>
      <c r="U31" s="72">
        <v>1170</v>
      </c>
      <c r="V31" s="120">
        <f>U31-M31</f>
        <v>165.86991922793652</v>
      </c>
      <c r="W31" s="72">
        <f t="shared" si="2"/>
        <v>165.86991922793652</v>
      </c>
      <c r="AG31" s="2">
        <v>1004.1300807720635</v>
      </c>
      <c r="AN31" s="2">
        <v>982.16093841912527</v>
      </c>
    </row>
    <row r="32" spans="1:40" x14ac:dyDescent="0.25">
      <c r="A32" s="72"/>
      <c r="B32" s="121">
        <f>IF(Q31="","",Q31)</f>
        <v>1078</v>
      </c>
      <c r="C32" s="128">
        <f>M31</f>
        <v>1004.1300807720635</v>
      </c>
      <c r="D32" s="129">
        <f t="shared" si="7"/>
        <v>73.869919227936521</v>
      </c>
      <c r="E32" s="121">
        <f>B32</f>
        <v>1078</v>
      </c>
      <c r="F32" s="2">
        <f t="shared" si="6"/>
        <v>1004.1300807720635</v>
      </c>
      <c r="H32" s="72">
        <f t="shared" si="3"/>
        <v>1</v>
      </c>
      <c r="J32" s="125">
        <f t="shared" si="4"/>
        <v>0.32666666666666666</v>
      </c>
      <c r="K32" s="89"/>
      <c r="L32" s="125">
        <f t="shared" si="5"/>
        <v>1.3266666666666667</v>
      </c>
      <c r="M32" s="2">
        <f t="shared" si="1"/>
        <v>1332.1459071576041</v>
      </c>
      <c r="O32" s="2">
        <f t="shared" si="0"/>
        <v>1332.7992404909376</v>
      </c>
      <c r="Q32" s="72">
        <v>1369</v>
      </c>
      <c r="R32" s="2">
        <f t="shared" si="8"/>
        <v>36.854092842395858</v>
      </c>
      <c r="S32" s="2"/>
      <c r="T32" s="121">
        <v>5562</v>
      </c>
      <c r="U32" s="72"/>
      <c r="V32" s="120"/>
      <c r="W32" s="72"/>
      <c r="AG32" s="2">
        <v>1332.1459071576041</v>
      </c>
      <c r="AN32" s="2">
        <v>1301.6906303848141</v>
      </c>
    </row>
    <row r="33" spans="1:40" x14ac:dyDescent="0.25">
      <c r="A33" s="72"/>
      <c r="B33" s="121">
        <f>IF(Q32="","",Q32)</f>
        <v>1369</v>
      </c>
      <c r="C33" s="128">
        <f>M32</f>
        <v>1332.1459071576041</v>
      </c>
      <c r="D33" s="129">
        <f t="shared" si="7"/>
        <v>36.854092842395858</v>
      </c>
      <c r="E33" s="121">
        <f>B33</f>
        <v>1369</v>
      </c>
      <c r="F33" s="2">
        <f t="shared" si="6"/>
        <v>1332.1459071576041</v>
      </c>
      <c r="H33" s="72">
        <f t="shared" si="3"/>
        <v>1</v>
      </c>
      <c r="J33" s="125">
        <f t="shared" si="4"/>
        <v>0.32666666666666666</v>
      </c>
      <c r="K33" s="89"/>
      <c r="L33" s="125">
        <f t="shared" si="5"/>
        <v>1.3266666666666667</v>
      </c>
      <c r="M33" s="2">
        <f t="shared" si="1"/>
        <v>1767.3135701624215</v>
      </c>
      <c r="O33" s="2">
        <f t="shared" si="0"/>
        <v>1767.9669034957549</v>
      </c>
      <c r="Q33" s="72">
        <v>1668</v>
      </c>
      <c r="R33" s="2">
        <f t="shared" si="8"/>
        <v>-99.313570162421456</v>
      </c>
      <c r="S33" s="2"/>
      <c r="T33" s="121">
        <v>6370</v>
      </c>
      <c r="U33" s="72">
        <v>1763</v>
      </c>
      <c r="V33" s="120">
        <f>U33-M33</f>
        <v>-4.3135701624214562</v>
      </c>
      <c r="W33" s="72">
        <f t="shared" si="2"/>
        <v>4.3135701624214562</v>
      </c>
      <c r="AG33" s="2">
        <v>1767.3135701624215</v>
      </c>
      <c r="AN33" s="2">
        <v>1725.1739821366739</v>
      </c>
    </row>
    <row r="34" spans="1:40" x14ac:dyDescent="0.25">
      <c r="A34" s="72"/>
      <c r="B34" s="121">
        <f>IF(Q33="","",Q33)</f>
        <v>1668</v>
      </c>
      <c r="C34" s="128">
        <f>M33</f>
        <v>1767.3135701624215</v>
      </c>
      <c r="D34" s="129">
        <f t="shared" si="7"/>
        <v>-99.313570162421456</v>
      </c>
      <c r="E34" s="121">
        <f>B34</f>
        <v>1668</v>
      </c>
      <c r="F34" s="2">
        <f t="shared" ref="F34:F59" si="10">M33</f>
        <v>1767.3135701624215</v>
      </c>
      <c r="H34" s="72">
        <f t="shared" ref="H34:H59" si="11">H33</f>
        <v>1</v>
      </c>
      <c r="J34" s="125">
        <f t="shared" si="4"/>
        <v>0.32666666666666666</v>
      </c>
      <c r="K34" s="89"/>
      <c r="L34" s="125">
        <f t="shared" si="5"/>
        <v>1.3266666666666667</v>
      </c>
      <c r="M34" s="2">
        <f t="shared" si="1"/>
        <v>2344.6360030821456</v>
      </c>
      <c r="O34" s="2">
        <f t="shared" si="0"/>
        <v>2345.2893364154788</v>
      </c>
      <c r="Q34" s="72">
        <v>2279</v>
      </c>
      <c r="R34" s="2">
        <f t="shared" si="8"/>
        <v>-65.636003082145635</v>
      </c>
      <c r="S34" s="2"/>
      <c r="T34" s="121">
        <v>7177</v>
      </c>
      <c r="U34" s="72">
        <v>2281</v>
      </c>
      <c r="V34" s="120">
        <f>U34-M34</f>
        <v>-63.636003082145635</v>
      </c>
      <c r="W34" s="72">
        <f t="shared" si="2"/>
        <v>63.636003082145635</v>
      </c>
      <c r="AG34" s="2">
        <v>2344.6360030821456</v>
      </c>
      <c r="AN34" s="2">
        <v>2286.4305843251386</v>
      </c>
    </row>
    <row r="35" spans="1:40" x14ac:dyDescent="0.25">
      <c r="A35" s="72"/>
      <c r="B35" s="121">
        <f>IF(Q34="","",Q34)</f>
        <v>2279</v>
      </c>
      <c r="C35" s="128">
        <f>M34</f>
        <v>2344.6360030821456</v>
      </c>
      <c r="D35" s="129">
        <f t="shared" si="7"/>
        <v>-65.636003082145635</v>
      </c>
      <c r="E35" s="121">
        <f>B35</f>
        <v>2279</v>
      </c>
      <c r="F35" s="2">
        <f t="shared" si="10"/>
        <v>2344.6360030821456</v>
      </c>
      <c r="H35" s="72">
        <f t="shared" si="11"/>
        <v>1</v>
      </c>
      <c r="J35" s="125">
        <f t="shared" si="4"/>
        <v>0.32666666666666666</v>
      </c>
      <c r="K35" s="89"/>
      <c r="L35" s="125">
        <f t="shared" si="5"/>
        <v>1.3266666666666667</v>
      </c>
      <c r="M35" s="2">
        <f t="shared" si="1"/>
        <v>3110.5504307556466</v>
      </c>
      <c r="O35" s="2">
        <f t="shared" si="0"/>
        <v>3111.2037640889798</v>
      </c>
      <c r="Q35" s="72">
        <v>3196</v>
      </c>
      <c r="R35" s="2">
        <f t="shared" si="8"/>
        <v>85.44956924435337</v>
      </c>
      <c r="S35" s="2"/>
      <c r="V35" s="120"/>
      <c r="AG35" s="2">
        <v>3110.5504307556466</v>
      </c>
      <c r="AN35" s="2">
        <v>3030.2826677589173</v>
      </c>
    </row>
    <row r="36" spans="1:40" x14ac:dyDescent="0.25">
      <c r="A36" s="72"/>
      <c r="B36" s="121">
        <f>IF(Q35="","",Q35)</f>
        <v>3196</v>
      </c>
      <c r="C36" s="128">
        <f>M35</f>
        <v>3110.5504307556466</v>
      </c>
      <c r="D36" s="129">
        <f t="shared" si="7"/>
        <v>85.44956924435337</v>
      </c>
      <c r="E36" s="121">
        <f>B36</f>
        <v>3196</v>
      </c>
      <c r="F36" s="2">
        <f t="shared" si="10"/>
        <v>3110.5504307556466</v>
      </c>
      <c r="H36" s="72">
        <f t="shared" si="11"/>
        <v>1</v>
      </c>
      <c r="J36" s="125">
        <f t="shared" si="4"/>
        <v>0.32666666666666666</v>
      </c>
      <c r="K36" s="89"/>
      <c r="L36" s="125">
        <f t="shared" si="5"/>
        <v>1.3266666666666667</v>
      </c>
      <c r="M36" s="2">
        <f t="shared" si="1"/>
        <v>4126.6635714691574</v>
      </c>
      <c r="O36" s="2">
        <f t="shared" si="0"/>
        <v>4127.3169048024911</v>
      </c>
      <c r="Q36" s="72">
        <v>4176</v>
      </c>
      <c r="R36" s="2">
        <f t="shared" si="8"/>
        <v>49.336428530842568</v>
      </c>
      <c r="S36" s="2"/>
      <c r="V36" s="120"/>
      <c r="AG36" s="2">
        <v>4126.6635714691574</v>
      </c>
      <c r="AN36" s="2">
        <v>4016.134629003152</v>
      </c>
    </row>
    <row r="37" spans="1:40" x14ac:dyDescent="0.25">
      <c r="A37" s="72"/>
      <c r="B37" s="121">
        <f>IF(Q36="","",Q36)</f>
        <v>4176</v>
      </c>
      <c r="C37" s="128">
        <f>M36</f>
        <v>4126.6635714691574</v>
      </c>
      <c r="D37" s="129">
        <f t="shared" si="7"/>
        <v>49.336428530842568</v>
      </c>
      <c r="E37" s="121">
        <f>B37</f>
        <v>4176</v>
      </c>
      <c r="F37" s="2">
        <f t="shared" si="10"/>
        <v>4126.6635714691574</v>
      </c>
      <c r="H37" s="72">
        <f t="shared" si="11"/>
        <v>1</v>
      </c>
      <c r="J37" s="125">
        <f t="shared" si="4"/>
        <v>0.32666666666666666</v>
      </c>
      <c r="K37" s="89"/>
      <c r="L37" s="125">
        <f t="shared" si="5"/>
        <v>1.3266666666666667</v>
      </c>
      <c r="M37" s="2">
        <f t="shared" si="1"/>
        <v>5474.7070048157484</v>
      </c>
      <c r="O37" s="2">
        <f t="shared" si="0"/>
        <v>5475.3603381490821</v>
      </c>
      <c r="Q37" s="72">
        <v>5562</v>
      </c>
      <c r="R37" s="2">
        <f t="shared" si="8"/>
        <v>87.292995184251595</v>
      </c>
      <c r="S37" s="2"/>
      <c r="V37" s="120"/>
      <c r="AG37" s="2">
        <v>5474.7070048157484</v>
      </c>
      <c r="AN37" s="2">
        <v>5322.7170949721776</v>
      </c>
    </row>
    <row r="38" spans="1:40" x14ac:dyDescent="0.25">
      <c r="A38" s="72"/>
      <c r="B38" s="121">
        <f>IF(Q37="","",Q37)</f>
        <v>5562</v>
      </c>
      <c r="C38" s="128">
        <f>M37</f>
        <v>5474.7070048157484</v>
      </c>
      <c r="D38" s="129">
        <f t="shared" si="7"/>
        <v>87.292995184251595</v>
      </c>
      <c r="E38" s="121">
        <f>B38</f>
        <v>5562</v>
      </c>
      <c r="F38" s="2">
        <f t="shared" si="10"/>
        <v>5474.7070048157484</v>
      </c>
      <c r="H38" s="72">
        <f t="shared" si="11"/>
        <v>1</v>
      </c>
      <c r="J38" s="125">
        <f t="shared" si="4"/>
        <v>0.32666666666666666</v>
      </c>
      <c r="K38" s="89"/>
      <c r="L38" s="125">
        <f t="shared" si="5"/>
        <v>1.3266666666666667</v>
      </c>
      <c r="M38" s="2">
        <f t="shared" si="1"/>
        <v>7263.1112930555591</v>
      </c>
      <c r="O38" s="2">
        <f t="shared" si="0"/>
        <v>7263.7646263888928</v>
      </c>
      <c r="Q38" s="72">
        <v>7177</v>
      </c>
      <c r="R38" s="2">
        <f t="shared" si="8"/>
        <v>-86.111293055559145</v>
      </c>
      <c r="S38" s="2"/>
      <c r="V38" s="120"/>
      <c r="AG38" s="2">
        <v>7263.1112930555591</v>
      </c>
      <c r="AN38" s="2">
        <v>7054.374389869793</v>
      </c>
    </row>
    <row r="39" spans="1:40" x14ac:dyDescent="0.25">
      <c r="A39" s="72"/>
      <c r="B39" s="121">
        <f>IF(Q38="","",Q38)</f>
        <v>7177</v>
      </c>
      <c r="C39" s="128">
        <f>M38</f>
        <v>7263.1112930555591</v>
      </c>
      <c r="D39" s="129">
        <f t="shared" si="7"/>
        <v>-86.111293055559145</v>
      </c>
      <c r="E39" s="121">
        <f>B39</f>
        <v>7177</v>
      </c>
      <c r="F39" s="2">
        <f t="shared" si="10"/>
        <v>7263.1112930555591</v>
      </c>
      <c r="H39" s="72">
        <f t="shared" si="11"/>
        <v>1</v>
      </c>
      <c r="J39" s="125">
        <f t="shared" si="4"/>
        <v>0.32666666666666666</v>
      </c>
      <c r="K39" s="89"/>
      <c r="L39" s="125">
        <f t="shared" si="5"/>
        <v>1.3266666666666667</v>
      </c>
      <c r="M39" s="2">
        <f t="shared" si="1"/>
        <v>9635.7276487870422</v>
      </c>
      <c r="O39" s="2">
        <f t="shared" si="0"/>
        <v>9636.3809821203758</v>
      </c>
      <c r="V39" s="120"/>
      <c r="AG39" s="2">
        <v>9635.7276487870422</v>
      </c>
      <c r="AN39" s="2">
        <v>9349.3975247074341</v>
      </c>
    </row>
    <row r="40" spans="1:40" x14ac:dyDescent="0.25">
      <c r="A40" s="72"/>
      <c r="B40" s="121" t="str">
        <f>IF(Q39="","",Q39)</f>
        <v/>
      </c>
      <c r="F40" s="2">
        <f t="shared" si="10"/>
        <v>9635.7276487870422</v>
      </c>
      <c r="H40" s="72">
        <f t="shared" si="11"/>
        <v>1</v>
      </c>
      <c r="J40" s="125">
        <f t="shared" si="4"/>
        <v>0.32666666666666666</v>
      </c>
      <c r="K40" s="89"/>
      <c r="L40" s="125">
        <f t="shared" si="5"/>
        <v>1.3266666666666667</v>
      </c>
      <c r="M40" s="2">
        <f t="shared" si="1"/>
        <v>12783.398680724142</v>
      </c>
      <c r="O40" s="2">
        <f t="shared" si="0"/>
        <v>12784.052014057475</v>
      </c>
      <c r="V40" s="120"/>
      <c r="AG40" s="2">
        <v>12783.398680724142</v>
      </c>
      <c r="AN40" s="2">
        <v>12391.068186078921</v>
      </c>
    </row>
    <row r="41" spans="1:40" x14ac:dyDescent="0.25">
      <c r="E41" s="121" t="str">
        <f t="shared" ref="E41:E72" si="12">IF(Q41="","",Q41)</f>
        <v/>
      </c>
      <c r="F41" s="2">
        <f t="shared" si="10"/>
        <v>12783.398680724142</v>
      </c>
      <c r="H41" s="72">
        <f t="shared" si="11"/>
        <v>1</v>
      </c>
      <c r="J41" s="125">
        <f t="shared" si="4"/>
        <v>0.32666666666666666</v>
      </c>
      <c r="K41" s="89"/>
      <c r="L41" s="125">
        <f t="shared" si="5"/>
        <v>1.3266666666666667</v>
      </c>
      <c r="M41" s="2">
        <f t="shared" si="1"/>
        <v>16959.308916427362</v>
      </c>
      <c r="O41" s="2">
        <f t="shared" si="0"/>
        <v>16959.962249760694</v>
      </c>
      <c r="U41" s="37">
        <v>25333</v>
      </c>
      <c r="V41" s="120"/>
      <c r="AG41" s="2">
        <v>16959.308916427362</v>
      </c>
      <c r="AN41" s="2">
        <v>16422.295702616597</v>
      </c>
    </row>
    <row r="42" spans="1:40" x14ac:dyDescent="0.25">
      <c r="E42" s="121" t="str">
        <f t="shared" si="12"/>
        <v/>
      </c>
      <c r="F42" s="2">
        <f t="shared" si="10"/>
        <v>16959.308916427362</v>
      </c>
      <c r="H42" s="72">
        <f t="shared" si="11"/>
        <v>1</v>
      </c>
      <c r="J42" s="125">
        <f t="shared" si="4"/>
        <v>0.32666666666666666</v>
      </c>
      <c r="K42" s="89"/>
      <c r="L42" s="125">
        <f t="shared" si="5"/>
        <v>1.3266666666666667</v>
      </c>
      <c r="M42" s="2">
        <f t="shared" si="1"/>
        <v>22499.349829126968</v>
      </c>
      <c r="O42" s="2">
        <f t="shared" si="0"/>
        <v>22500.0031624603</v>
      </c>
      <c r="U42" s="37">
        <v>29155</v>
      </c>
      <c r="V42" s="120"/>
      <c r="AG42" s="2">
        <v>22499.349829126968</v>
      </c>
      <c r="AN42" s="2">
        <v>21765.015904534532</v>
      </c>
    </row>
    <row r="43" spans="1:40" x14ac:dyDescent="0.25">
      <c r="E43" s="121" t="str">
        <f t="shared" si="12"/>
        <v/>
      </c>
      <c r="F43" s="2">
        <f t="shared" si="10"/>
        <v>22499.349829126968</v>
      </c>
      <c r="H43" s="72">
        <f t="shared" si="11"/>
        <v>1</v>
      </c>
      <c r="J43" s="125">
        <f t="shared" si="4"/>
        <v>0.32666666666666666</v>
      </c>
      <c r="K43" s="89"/>
      <c r="L43" s="125">
        <f t="shared" si="5"/>
        <v>1.3266666666666667</v>
      </c>
      <c r="M43" s="2">
        <f t="shared" si="1"/>
        <v>29849.137439975111</v>
      </c>
      <c r="O43" s="2">
        <f t="shared" si="0"/>
        <v>29849.790773308443</v>
      </c>
      <c r="U43" s="37">
        <v>32964</v>
      </c>
      <c r="V43" s="120"/>
      <c r="AG43" s="2">
        <v>29849.137439975111</v>
      </c>
      <c r="AN43" s="2">
        <v>28845.901078809769</v>
      </c>
    </row>
    <row r="44" spans="1:40" x14ac:dyDescent="0.25">
      <c r="E44" s="121" t="str">
        <f t="shared" si="12"/>
        <v/>
      </c>
      <c r="F44" s="2">
        <f t="shared" si="10"/>
        <v>29849.137439975111</v>
      </c>
      <c r="H44" s="72">
        <f t="shared" si="11"/>
        <v>1</v>
      </c>
      <c r="J44" s="125">
        <f t="shared" si="4"/>
        <v>0.32666666666666666</v>
      </c>
      <c r="K44" s="89"/>
      <c r="L44" s="125">
        <f t="shared" si="5"/>
        <v>1.3266666666666667</v>
      </c>
      <c r="M44" s="2">
        <f t="shared" si="1"/>
        <v>39599.855670366982</v>
      </c>
      <c r="O44" s="2">
        <f t="shared" si="0"/>
        <v>39600.509003700317</v>
      </c>
      <c r="U44" s="37"/>
      <c r="V44" s="120"/>
      <c r="AG44" s="2">
        <v>39599.855670366982</v>
      </c>
      <c r="AN44" s="2">
        <v>38230.43422978255</v>
      </c>
    </row>
    <row r="45" spans="1:40" x14ac:dyDescent="0.25">
      <c r="E45" s="121" t="str">
        <f t="shared" si="12"/>
        <v/>
      </c>
      <c r="F45" s="2">
        <f t="shared" si="10"/>
        <v>39599.855670366982</v>
      </c>
      <c r="H45" s="72">
        <f t="shared" si="11"/>
        <v>1</v>
      </c>
      <c r="J45" s="125">
        <f t="shared" si="4"/>
        <v>0.32666666666666666</v>
      </c>
      <c r="K45" s="89"/>
      <c r="L45" s="125">
        <f t="shared" si="5"/>
        <v>1.3266666666666667</v>
      </c>
      <c r="M45" s="2">
        <f t="shared" si="1"/>
        <v>52535.808522686864</v>
      </c>
      <c r="O45" s="2">
        <f t="shared" si="0"/>
        <v>52536.4618560202</v>
      </c>
      <c r="U45" s="37">
        <v>40174</v>
      </c>
      <c r="V45" s="120"/>
      <c r="AG45" s="2">
        <v>52535.808522686864</v>
      </c>
      <c r="AN45" s="2">
        <v>50668.068832538476</v>
      </c>
    </row>
    <row r="46" spans="1:40" x14ac:dyDescent="0.25">
      <c r="E46" s="121" t="str">
        <f t="shared" si="12"/>
        <v/>
      </c>
      <c r="F46" s="2">
        <f t="shared" si="10"/>
        <v>52535.808522686864</v>
      </c>
      <c r="H46" s="72">
        <f t="shared" si="11"/>
        <v>1</v>
      </c>
      <c r="J46" s="125">
        <f t="shared" si="4"/>
        <v>0.32666666666666666</v>
      </c>
      <c r="K46" s="89"/>
      <c r="L46" s="125">
        <f t="shared" si="5"/>
        <v>1.3266666666666667</v>
      </c>
      <c r="M46" s="2">
        <f t="shared" si="1"/>
        <v>69697.505973431238</v>
      </c>
      <c r="O46" s="2">
        <f t="shared" si="0"/>
        <v>69698.159306764574</v>
      </c>
      <c r="U46" s="37">
        <v>44450</v>
      </c>
      <c r="V46" s="120"/>
      <c r="AG46" s="2">
        <v>69697.505973431238</v>
      </c>
      <c r="AN46" s="2">
        <v>67152.080559391004</v>
      </c>
    </row>
    <row r="47" spans="1:40" x14ac:dyDescent="0.25">
      <c r="E47" s="121" t="str">
        <f t="shared" si="12"/>
        <v/>
      </c>
      <c r="F47" s="2">
        <f t="shared" si="10"/>
        <v>69697.505973431238</v>
      </c>
      <c r="H47" s="72">
        <f t="shared" si="11"/>
        <v>1</v>
      </c>
      <c r="J47" s="125">
        <f t="shared" si="4"/>
        <v>0.32666666666666666</v>
      </c>
      <c r="K47" s="89"/>
      <c r="L47" s="125">
        <f t="shared" si="5"/>
        <v>1.3266666666666667</v>
      </c>
      <c r="M47" s="2">
        <f t="shared" si="1"/>
        <v>92465.357924752112</v>
      </c>
      <c r="O47" s="2">
        <f t="shared" si="0"/>
        <v>92466.011258085447</v>
      </c>
      <c r="U47" s="37">
        <v>52128</v>
      </c>
      <c r="V47" s="120"/>
      <c r="AG47" s="2">
        <v>92465.357924752112</v>
      </c>
      <c r="AN47" s="2">
        <v>88998.890768046214</v>
      </c>
    </row>
    <row r="48" spans="1:40" x14ac:dyDescent="0.25">
      <c r="E48" s="121" t="str">
        <f t="shared" si="12"/>
        <v/>
      </c>
      <c r="F48" s="2">
        <f t="shared" si="10"/>
        <v>92465.357924752112</v>
      </c>
      <c r="H48" s="72">
        <f t="shared" si="11"/>
        <v>1</v>
      </c>
      <c r="J48" s="125">
        <f t="shared" si="4"/>
        <v>0.32666666666666666</v>
      </c>
      <c r="K48" s="89"/>
      <c r="L48" s="125">
        <f t="shared" si="5"/>
        <v>1.3266666666666667</v>
      </c>
      <c r="M48" s="2">
        <f t="shared" si="1"/>
        <v>122670.70818017113</v>
      </c>
      <c r="O48" s="2">
        <f t="shared" si="0"/>
        <v>122671.36151350447</v>
      </c>
      <c r="U48" s="37">
        <v>56989</v>
      </c>
      <c r="V48" s="120"/>
      <c r="AG48" s="2">
        <v>122670.70818017113</v>
      </c>
      <c r="AN48" s="2">
        <v>117953.19656458392</v>
      </c>
    </row>
    <row r="49" spans="5:40" x14ac:dyDescent="0.25">
      <c r="E49" s="121" t="str">
        <f t="shared" si="12"/>
        <v/>
      </c>
      <c r="F49" s="2">
        <f t="shared" si="10"/>
        <v>122670.70818017113</v>
      </c>
      <c r="H49" s="72">
        <f t="shared" si="11"/>
        <v>1</v>
      </c>
      <c r="J49" s="125">
        <f t="shared" si="4"/>
        <v>0.32666666666666666</v>
      </c>
      <c r="K49" s="89"/>
      <c r="L49" s="125">
        <f t="shared" si="5"/>
        <v>1.3266666666666667</v>
      </c>
      <c r="M49" s="2">
        <f t="shared" si="1"/>
        <v>162743.13951902703</v>
      </c>
      <c r="O49" s="2">
        <f t="shared" si="0"/>
        <v>162743.79285236035</v>
      </c>
      <c r="V49" s="120"/>
      <c r="AG49" s="2">
        <v>162743.13951902703</v>
      </c>
      <c r="AN49" s="2">
        <v>156327.30318026192</v>
      </c>
    </row>
    <row r="50" spans="5:40" x14ac:dyDescent="0.25">
      <c r="E50" s="121" t="str">
        <f t="shared" si="12"/>
        <v/>
      </c>
      <c r="F50" s="2">
        <f t="shared" si="10"/>
        <v>162743.13951902703</v>
      </c>
      <c r="H50" s="72">
        <f t="shared" si="11"/>
        <v>1</v>
      </c>
      <c r="J50" s="125">
        <f t="shared" si="4"/>
        <v>0.32666666666666666</v>
      </c>
      <c r="K50" s="89"/>
      <c r="L50" s="125">
        <f t="shared" si="5"/>
        <v>1.3266666666666667</v>
      </c>
      <c r="M50" s="2">
        <f t="shared" si="1"/>
        <v>215905.89842857586</v>
      </c>
      <c r="O50" s="2">
        <f t="shared" si="0"/>
        <v>215906.55176190918</v>
      </c>
      <c r="V50" s="120"/>
      <c r="AG50" s="2">
        <v>215905.89842857586</v>
      </c>
      <c r="AN50" s="2">
        <v>207185.78581490717</v>
      </c>
    </row>
    <row r="51" spans="5:40" x14ac:dyDescent="0.25">
      <c r="E51" s="121" t="str">
        <f t="shared" si="12"/>
        <v/>
      </c>
      <c r="F51" s="2">
        <f t="shared" si="10"/>
        <v>215905.89842857586</v>
      </c>
      <c r="H51" s="72">
        <f t="shared" si="11"/>
        <v>1</v>
      </c>
      <c r="J51" s="125">
        <f t="shared" si="4"/>
        <v>0.32666666666666666</v>
      </c>
      <c r="K51" s="89"/>
      <c r="L51" s="125">
        <f t="shared" si="5"/>
        <v>1.3266666666666667</v>
      </c>
      <c r="M51" s="2">
        <f t="shared" si="1"/>
        <v>286435.15858191065</v>
      </c>
      <c r="O51" s="2">
        <f t="shared" si="0"/>
        <v>286435.81191524398</v>
      </c>
      <c r="V51" s="120"/>
      <c r="AG51" s="2">
        <v>286435.15858191065</v>
      </c>
      <c r="AN51" s="2">
        <v>274590.22813335701</v>
      </c>
    </row>
    <row r="52" spans="5:40" x14ac:dyDescent="0.25">
      <c r="E52" s="121" t="str">
        <f t="shared" si="12"/>
        <v/>
      </c>
      <c r="F52" s="2">
        <f t="shared" si="10"/>
        <v>286435.15858191065</v>
      </c>
      <c r="H52" s="72">
        <f t="shared" si="11"/>
        <v>1</v>
      </c>
      <c r="J52" s="125">
        <f t="shared" si="4"/>
        <v>0.32666666666666666</v>
      </c>
      <c r="K52" s="89"/>
      <c r="L52" s="125">
        <f t="shared" si="5"/>
        <v>1.3266666666666667</v>
      </c>
      <c r="M52" s="2">
        <f t="shared" si="1"/>
        <v>380003.97705200146</v>
      </c>
      <c r="O52" s="2">
        <f t="shared" si="0"/>
        <v>380004.63038533478</v>
      </c>
      <c r="V52" s="120"/>
      <c r="AG52" s="2">
        <v>380003.97705200146</v>
      </c>
      <c r="AN52" s="2">
        <v>363923.58235274255</v>
      </c>
    </row>
    <row r="53" spans="5:40" x14ac:dyDescent="0.25">
      <c r="E53" s="121" t="str">
        <f t="shared" si="12"/>
        <v/>
      </c>
      <c r="F53" s="2">
        <f t="shared" si="10"/>
        <v>380003.97705200146</v>
      </c>
      <c r="H53" s="72">
        <f t="shared" si="11"/>
        <v>1</v>
      </c>
      <c r="J53" s="125">
        <f t="shared" si="4"/>
        <v>0.32666666666666666</v>
      </c>
      <c r="K53" s="89"/>
      <c r="L53" s="125">
        <f t="shared" si="5"/>
        <v>1.3266666666666667</v>
      </c>
      <c r="M53" s="2">
        <f t="shared" si="1"/>
        <v>504138.60955565528</v>
      </c>
      <c r="O53" s="2">
        <f t="shared" si="0"/>
        <v>504139.2628889886</v>
      </c>
      <c r="V53" s="120"/>
      <c r="AG53" s="2">
        <v>504138.60955565528</v>
      </c>
      <c r="AN53" s="2">
        <v>482320.0544781682</v>
      </c>
    </row>
    <row r="54" spans="5:40" x14ac:dyDescent="0.25">
      <c r="E54" s="121" t="str">
        <f t="shared" si="12"/>
        <v/>
      </c>
      <c r="F54" s="2">
        <f t="shared" si="10"/>
        <v>504138.60955565528</v>
      </c>
      <c r="H54" s="72">
        <f t="shared" si="11"/>
        <v>1</v>
      </c>
      <c r="J54" s="125">
        <f t="shared" si="4"/>
        <v>0.32666666666666666</v>
      </c>
      <c r="K54" s="89"/>
      <c r="L54" s="125">
        <f t="shared" si="5"/>
        <v>1.3266666666666667</v>
      </c>
      <c r="M54" s="2">
        <f t="shared" si="1"/>
        <v>668823.88867716934</v>
      </c>
      <c r="O54" s="2">
        <f t="shared" si="0"/>
        <v>668824.54201050266</v>
      </c>
      <c r="V54" s="120"/>
      <c r="AG54" s="2">
        <v>668823.88867716934</v>
      </c>
      <c r="AN54" s="2">
        <v>639234.84553506563</v>
      </c>
    </row>
    <row r="55" spans="5:40" x14ac:dyDescent="0.25">
      <c r="E55" s="121" t="str">
        <f t="shared" si="12"/>
        <v/>
      </c>
      <c r="F55" s="2">
        <f t="shared" si="10"/>
        <v>668823.88867716934</v>
      </c>
      <c r="H55" s="72">
        <f t="shared" si="11"/>
        <v>1</v>
      </c>
      <c r="J55" s="125">
        <f t="shared" si="4"/>
        <v>0.32666666666666666</v>
      </c>
      <c r="K55" s="89"/>
      <c r="L55" s="125">
        <f t="shared" si="5"/>
        <v>1.3266666666666667</v>
      </c>
      <c r="M55" s="2">
        <f t="shared" si="1"/>
        <v>887306.358978378</v>
      </c>
      <c r="O55" s="2">
        <f t="shared" si="0"/>
        <v>887307.01231171133</v>
      </c>
      <c r="V55" s="120"/>
      <c r="AG55" s="2">
        <v>887306.358978378</v>
      </c>
      <c r="AN55" s="2">
        <v>847199.24861580704</v>
      </c>
    </row>
    <row r="56" spans="5:40" x14ac:dyDescent="0.25">
      <c r="E56" s="121" t="str">
        <f t="shared" si="12"/>
        <v/>
      </c>
      <c r="F56" s="2">
        <f t="shared" si="10"/>
        <v>887306.358978378</v>
      </c>
      <c r="H56" s="72">
        <f t="shared" si="11"/>
        <v>1</v>
      </c>
      <c r="J56" s="125">
        <f t="shared" si="4"/>
        <v>0.32666666666666666</v>
      </c>
      <c r="K56" s="89"/>
      <c r="L56" s="125">
        <f t="shared" si="5"/>
        <v>1.3266666666666667</v>
      </c>
      <c r="M56" s="2">
        <f t="shared" si="1"/>
        <v>1177159.7695779814</v>
      </c>
      <c r="O56" s="2">
        <f t="shared" si="0"/>
        <v>1177160.4229113148</v>
      </c>
      <c r="V56" s="120"/>
      <c r="AG56" s="2">
        <v>1177159.7695779814</v>
      </c>
      <c r="AN56" s="2">
        <v>1122821.4041654831</v>
      </c>
    </row>
    <row r="57" spans="5:40" x14ac:dyDescent="0.25">
      <c r="E57" s="121" t="str">
        <f t="shared" si="12"/>
        <v/>
      </c>
      <c r="F57" s="2">
        <f t="shared" si="10"/>
        <v>1177159.7695779814</v>
      </c>
      <c r="H57" s="72">
        <f t="shared" si="11"/>
        <v>1</v>
      </c>
      <c r="J57" s="125">
        <f t="shared" si="4"/>
        <v>0.32666666666666666</v>
      </c>
      <c r="K57" s="89"/>
      <c r="L57" s="125">
        <f t="shared" si="5"/>
        <v>1.3266666666666667</v>
      </c>
      <c r="M57" s="2">
        <f t="shared" si="1"/>
        <v>1561698.6276401221</v>
      </c>
      <c r="O57" s="2">
        <f t="shared" si="0"/>
        <v>1561699.2809734554</v>
      </c>
      <c r="V57" s="120"/>
      <c r="AG57" s="2">
        <v>1561698.6276401221</v>
      </c>
      <c r="AN57" s="2">
        <v>1488112.6343206537</v>
      </c>
    </row>
    <row r="58" spans="5:40" x14ac:dyDescent="0.25">
      <c r="E58" s="121" t="str">
        <f t="shared" si="12"/>
        <v/>
      </c>
      <c r="F58" s="2">
        <f t="shared" si="10"/>
        <v>1561698.6276401221</v>
      </c>
      <c r="H58" s="72">
        <f t="shared" si="11"/>
        <v>1</v>
      </c>
      <c r="J58" s="125">
        <f t="shared" si="4"/>
        <v>0.32666666666666666</v>
      </c>
      <c r="K58" s="89"/>
      <c r="L58" s="125">
        <f t="shared" si="5"/>
        <v>1.3266666666666667</v>
      </c>
      <c r="M58" s="2">
        <f t="shared" si="1"/>
        <v>2071853.5126692287</v>
      </c>
      <c r="O58" s="2">
        <f t="shared" si="0"/>
        <v>2071854.166002562</v>
      </c>
      <c r="V58" s="120"/>
      <c r="AG58" s="2">
        <v>2071853.5126692287</v>
      </c>
      <c r="AN58" s="2">
        <v>1972245.2780196399</v>
      </c>
    </row>
    <row r="59" spans="5:40" x14ac:dyDescent="0.25">
      <c r="E59" s="121" t="str">
        <f t="shared" si="12"/>
        <v/>
      </c>
      <c r="F59" s="2">
        <f t="shared" si="10"/>
        <v>2071853.5126692287</v>
      </c>
      <c r="H59" s="72">
        <f t="shared" si="11"/>
        <v>1</v>
      </c>
      <c r="J59" s="125">
        <f t="shared" si="4"/>
        <v>0.32666666666666666</v>
      </c>
      <c r="K59" s="89"/>
      <c r="L59" s="125">
        <f t="shared" si="5"/>
        <v>1.3266666666666667</v>
      </c>
      <c r="M59" s="2">
        <f t="shared" si="1"/>
        <v>2748658.99347451</v>
      </c>
      <c r="O59" s="2">
        <f t="shared" si="0"/>
        <v>2748659.6468078434</v>
      </c>
      <c r="V59" s="120"/>
      <c r="AG59" s="2">
        <v>2748658.99347451</v>
      </c>
      <c r="AN59" s="2">
        <v>2613882.4084686963</v>
      </c>
    </row>
    <row r="60" spans="5:40" x14ac:dyDescent="0.25">
      <c r="E60" s="121" t="str">
        <f t="shared" si="12"/>
        <v/>
      </c>
      <c r="F60" s="2">
        <f t="shared" ref="F60:F73" si="13">M59</f>
        <v>2748658.99347451</v>
      </c>
      <c r="H60" s="72">
        <f t="shared" ref="H60:H73" si="14">H59</f>
        <v>1</v>
      </c>
      <c r="J60" s="125">
        <f t="shared" si="4"/>
        <v>0.32666666666666666</v>
      </c>
      <c r="K60" s="89"/>
      <c r="L60" s="125">
        <f t="shared" si="5"/>
        <v>1.3266666666666667</v>
      </c>
      <c r="M60" s="2">
        <f t="shared" si="1"/>
        <v>3646554.2646761835</v>
      </c>
      <c r="O60" s="2">
        <f t="shared" si="0"/>
        <v>3646554.9180095168</v>
      </c>
      <c r="V60" s="120"/>
      <c r="AG60" s="2">
        <v>3646554.2646761835</v>
      </c>
      <c r="AN60" s="2">
        <v>3464265.4853571793</v>
      </c>
    </row>
    <row r="61" spans="5:40" x14ac:dyDescent="0.25">
      <c r="E61" s="121" t="str">
        <f t="shared" si="12"/>
        <v/>
      </c>
      <c r="F61" s="2">
        <f t="shared" si="13"/>
        <v>3646554.2646761835</v>
      </c>
      <c r="H61" s="72">
        <f t="shared" si="14"/>
        <v>1</v>
      </c>
      <c r="J61" s="125">
        <f t="shared" si="4"/>
        <v>0.32666666666666666</v>
      </c>
      <c r="K61" s="89"/>
      <c r="L61" s="125">
        <f t="shared" si="5"/>
        <v>1.3266666666666667</v>
      </c>
      <c r="M61" s="2">
        <f t="shared" si="1"/>
        <v>4837761.9911370696</v>
      </c>
      <c r="O61" s="2">
        <f t="shared" si="0"/>
        <v>4837762.644470403</v>
      </c>
      <c r="V61" s="120"/>
      <c r="AG61" s="2">
        <v>4837761.9911370696</v>
      </c>
      <c r="AN61" s="2">
        <v>4591306.5232600486</v>
      </c>
    </row>
    <row r="62" spans="5:40" x14ac:dyDescent="0.25">
      <c r="E62" s="121" t="str">
        <f t="shared" si="12"/>
        <v/>
      </c>
      <c r="F62" s="2">
        <f t="shared" si="13"/>
        <v>4837761.9911370696</v>
      </c>
      <c r="H62" s="72">
        <f t="shared" si="14"/>
        <v>1</v>
      </c>
      <c r="J62" s="125">
        <f t="shared" si="4"/>
        <v>0.32666666666666666</v>
      </c>
      <c r="K62" s="89"/>
      <c r="L62" s="125">
        <f t="shared" si="5"/>
        <v>1.3266666666666667</v>
      </c>
      <c r="M62" s="2">
        <f t="shared" si="1"/>
        <v>6418097.5749085126</v>
      </c>
      <c r="O62" s="2">
        <f t="shared" si="0"/>
        <v>6418098.228241846</v>
      </c>
      <c r="V62" s="120"/>
      <c r="AG62" s="2">
        <v>6418097.5749085126</v>
      </c>
      <c r="AN62" s="2">
        <v>6085011.5788273187</v>
      </c>
    </row>
    <row r="63" spans="5:40" x14ac:dyDescent="0.25">
      <c r="E63" s="121" t="str">
        <f t="shared" si="12"/>
        <v/>
      </c>
      <c r="F63" s="2">
        <f t="shared" si="13"/>
        <v>6418097.5749085126</v>
      </c>
      <c r="H63" s="72">
        <f t="shared" si="14"/>
        <v>1</v>
      </c>
      <c r="J63" s="125">
        <f t="shared" si="4"/>
        <v>0.32666666666666666</v>
      </c>
      <c r="K63" s="89"/>
      <c r="L63" s="125">
        <f t="shared" si="5"/>
        <v>1.3266666666666667</v>
      </c>
      <c r="M63" s="2">
        <f t="shared" si="1"/>
        <v>8514676.1160452943</v>
      </c>
      <c r="O63" s="2">
        <f t="shared" si="0"/>
        <v>8514676.7693786286</v>
      </c>
      <c r="V63" s="120"/>
      <c r="AG63" s="2">
        <v>8514676.1160452943</v>
      </c>
      <c r="AN63" s="2">
        <v>8064668.679139141</v>
      </c>
    </row>
    <row r="64" spans="5:40" x14ac:dyDescent="0.25">
      <c r="E64" s="121" t="str">
        <f t="shared" si="12"/>
        <v/>
      </c>
      <c r="F64" s="2">
        <f t="shared" si="13"/>
        <v>8514676.1160452943</v>
      </c>
      <c r="H64" s="72">
        <f t="shared" si="14"/>
        <v>1</v>
      </c>
      <c r="J64" s="125">
        <f t="shared" si="4"/>
        <v>0.32666666666666666</v>
      </c>
      <c r="K64" s="89"/>
      <c r="L64" s="125">
        <f t="shared" si="5"/>
        <v>1.3266666666666667</v>
      </c>
      <c r="M64" s="2">
        <f t="shared" si="1"/>
        <v>11296136.98062009</v>
      </c>
      <c r="O64" s="2">
        <f t="shared" si="0"/>
        <v>11296137.633953424</v>
      </c>
      <c r="V64" s="120"/>
      <c r="AG64" s="2">
        <v>11296136.98062009</v>
      </c>
      <c r="AN64" s="2">
        <v>10688374.222752409</v>
      </c>
    </row>
    <row r="65" spans="5:40" x14ac:dyDescent="0.25">
      <c r="E65" s="121" t="str">
        <f t="shared" si="12"/>
        <v/>
      </c>
      <c r="F65" s="2">
        <f t="shared" si="13"/>
        <v>11296136.98062009</v>
      </c>
      <c r="H65" s="72">
        <f t="shared" si="14"/>
        <v>1</v>
      </c>
      <c r="J65" s="125">
        <f t="shared" si="4"/>
        <v>0.32666666666666666</v>
      </c>
      <c r="K65" s="89"/>
      <c r="L65" s="125">
        <f t="shared" si="5"/>
        <v>1.3266666666666667</v>
      </c>
      <c r="M65" s="2">
        <f t="shared" si="1"/>
        <v>14986208.394289318</v>
      </c>
      <c r="O65" s="2">
        <f t="shared" si="0"/>
        <v>14986209.047622653</v>
      </c>
      <c r="V65" s="120"/>
      <c r="AG65" s="2">
        <v>14986208.394289318</v>
      </c>
      <c r="AN65" s="2">
        <v>14165658.636554528</v>
      </c>
    </row>
    <row r="66" spans="5:40" x14ac:dyDescent="0.25">
      <c r="E66" s="121" t="str">
        <f t="shared" si="12"/>
        <v/>
      </c>
      <c r="F66" s="2">
        <f t="shared" si="13"/>
        <v>14986208.394289318</v>
      </c>
      <c r="H66" s="72">
        <f t="shared" si="14"/>
        <v>1</v>
      </c>
      <c r="J66" s="125">
        <f t="shared" si="4"/>
        <v>0.32666666666666666</v>
      </c>
      <c r="K66" s="89"/>
      <c r="L66" s="125">
        <f t="shared" si="5"/>
        <v>1.3266666666666667</v>
      </c>
      <c r="M66" s="2">
        <f t="shared" si="1"/>
        <v>19881703.13642383</v>
      </c>
      <c r="O66" s="2">
        <f t="shared" si="0"/>
        <v>19881703.789757162</v>
      </c>
      <c r="V66" s="120"/>
      <c r="AG66" s="2">
        <v>19881703.13642383</v>
      </c>
      <c r="AN66" s="2">
        <v>18774219.579646938</v>
      </c>
    </row>
    <row r="67" spans="5:40" x14ac:dyDescent="0.25">
      <c r="E67" s="121" t="str">
        <f t="shared" si="12"/>
        <v/>
      </c>
      <c r="F67" s="2">
        <f t="shared" si="13"/>
        <v>19881703.13642383</v>
      </c>
      <c r="H67" s="72">
        <f t="shared" si="14"/>
        <v>1</v>
      </c>
      <c r="J67" s="125">
        <f t="shared" si="4"/>
        <v>0.32666666666666666</v>
      </c>
      <c r="K67" s="89"/>
      <c r="L67" s="125">
        <f t="shared" si="5"/>
        <v>1.3266666666666667</v>
      </c>
      <c r="M67" s="2">
        <f t="shared" si="1"/>
        <v>26376392.827655613</v>
      </c>
      <c r="O67" s="2">
        <f t="shared" si="0"/>
        <v>26376393.480988946</v>
      </c>
      <c r="V67" s="120"/>
      <c r="AG67" s="2">
        <v>26376392.827655613</v>
      </c>
      <c r="AN67" s="2">
        <v>24882099.016225409</v>
      </c>
    </row>
    <row r="68" spans="5:40" x14ac:dyDescent="0.25">
      <c r="E68" s="121" t="str">
        <f t="shared" si="12"/>
        <v/>
      </c>
      <c r="F68" s="2">
        <f t="shared" si="13"/>
        <v>26376392.827655613</v>
      </c>
      <c r="H68" s="72">
        <f t="shared" si="14"/>
        <v>1</v>
      </c>
      <c r="J68" s="125">
        <f t="shared" si="4"/>
        <v>0.32666666666666666</v>
      </c>
      <c r="K68" s="89"/>
      <c r="L68" s="125">
        <f t="shared" si="5"/>
        <v>1.3266666666666667</v>
      </c>
      <c r="M68" s="2">
        <f t="shared" si="1"/>
        <v>34992681.151356444</v>
      </c>
      <c r="O68" s="2">
        <f t="shared" si="0"/>
        <v>34992681.80468978</v>
      </c>
      <c r="V68" s="120"/>
      <c r="AG68" s="2">
        <v>34992681.151356444</v>
      </c>
      <c r="AN68" s="2">
        <v>32977075.229504079</v>
      </c>
    </row>
    <row r="69" spans="5:40" x14ac:dyDescent="0.25">
      <c r="E69" s="121" t="str">
        <f t="shared" si="12"/>
        <v/>
      </c>
      <c r="F69" s="2">
        <f t="shared" si="13"/>
        <v>34992681.151356444</v>
      </c>
      <c r="H69" s="72">
        <f t="shared" si="14"/>
        <v>1</v>
      </c>
      <c r="J69" s="125">
        <f t="shared" si="4"/>
        <v>0.32666666666666666</v>
      </c>
      <c r="K69" s="89"/>
      <c r="L69" s="125">
        <f t="shared" si="5"/>
        <v>1.3266666666666667</v>
      </c>
      <c r="M69" s="2">
        <f t="shared" si="1"/>
        <v>46423623.660799548</v>
      </c>
      <c r="O69" s="2">
        <f t="shared" si="0"/>
        <v>46423624.314132884</v>
      </c>
      <c r="V69" s="120"/>
      <c r="AG69" s="2">
        <v>46423623.660799548</v>
      </c>
      <c r="AN69" s="2">
        <v>43705617.037502743</v>
      </c>
    </row>
    <row r="70" spans="5:40" x14ac:dyDescent="0.25">
      <c r="E70" s="121" t="str">
        <f t="shared" si="12"/>
        <v/>
      </c>
      <c r="F70" s="2">
        <f t="shared" si="13"/>
        <v>46423623.660799548</v>
      </c>
      <c r="H70" s="72">
        <f t="shared" si="14"/>
        <v>1</v>
      </c>
      <c r="J70" s="125">
        <f t="shared" si="4"/>
        <v>0.32666666666666666</v>
      </c>
      <c r="K70" s="89"/>
      <c r="L70" s="125">
        <f t="shared" si="5"/>
        <v>1.3266666666666667</v>
      </c>
      <c r="M70" s="2">
        <f t="shared" si="1"/>
        <v>61588674.056660734</v>
      </c>
      <c r="O70" s="2">
        <f t="shared" si="0"/>
        <v>61588674.70999407</v>
      </c>
      <c r="V70" s="120"/>
      <c r="AG70" s="2">
        <v>61588674.056660734</v>
      </c>
      <c r="AN70" s="2">
        <v>57924511.113703638</v>
      </c>
    </row>
    <row r="71" spans="5:40" x14ac:dyDescent="0.25">
      <c r="E71" s="121" t="str">
        <f t="shared" si="12"/>
        <v/>
      </c>
      <c r="F71" s="2">
        <f t="shared" si="13"/>
        <v>61588674.056660734</v>
      </c>
      <c r="H71" s="72">
        <f t="shared" si="14"/>
        <v>1</v>
      </c>
      <c r="J71" s="125">
        <f t="shared" si="4"/>
        <v>0.32666666666666666</v>
      </c>
      <c r="K71" s="89"/>
      <c r="L71" s="125">
        <f t="shared" si="5"/>
        <v>1.3266666666666667</v>
      </c>
      <c r="M71" s="2">
        <f t="shared" si="1"/>
        <v>81707640.91516991</v>
      </c>
      <c r="O71" s="2">
        <f t="shared" si="0"/>
        <v>81707641.568503246</v>
      </c>
      <c r="V71" s="120"/>
      <c r="AG71" s="2">
        <v>81707640.91516991</v>
      </c>
      <c r="AN71" s="2">
        <v>76769285.396028563</v>
      </c>
    </row>
    <row r="72" spans="5:40" x14ac:dyDescent="0.25">
      <c r="E72" s="121" t="str">
        <f t="shared" si="12"/>
        <v/>
      </c>
      <c r="F72" s="2">
        <f t="shared" si="13"/>
        <v>81707640.91516991</v>
      </c>
      <c r="H72" s="72">
        <f t="shared" si="14"/>
        <v>1</v>
      </c>
      <c r="J72" s="125">
        <f t="shared" si="4"/>
        <v>0.32666666666666666</v>
      </c>
      <c r="K72" s="89"/>
      <c r="L72" s="125">
        <f t="shared" si="5"/>
        <v>1.3266666666666667</v>
      </c>
      <c r="M72" s="2">
        <f t="shared" si="1"/>
        <v>108398803.61412542</v>
      </c>
      <c r="O72" s="2">
        <f t="shared" si="0"/>
        <v>108398804.26745875</v>
      </c>
      <c r="V72" s="120"/>
      <c r="AG72" s="2">
        <v>108398803.61412542</v>
      </c>
      <c r="AN72" s="2">
        <v>101744892.91153653</v>
      </c>
    </row>
    <row r="73" spans="5:40" x14ac:dyDescent="0.25">
      <c r="E73" s="121" t="str">
        <f t="shared" ref="E73" si="15">IF(Q73="","",Q73)</f>
        <v/>
      </c>
      <c r="F73" s="2">
        <f t="shared" si="13"/>
        <v>108398803.61412542</v>
      </c>
      <c r="H73" s="72">
        <f t="shared" si="14"/>
        <v>1</v>
      </c>
      <c r="J73" s="125">
        <f t="shared" si="4"/>
        <v>0.32666666666666666</v>
      </c>
      <c r="K73" s="89"/>
      <c r="L73" s="125">
        <f t="shared" si="5"/>
        <v>1.3266666666666667</v>
      </c>
      <c r="M73" s="2">
        <f t="shared" si="1"/>
        <v>143809079.46140638</v>
      </c>
      <c r="O73" s="2" t="e">
        <f>#REF!+(2*#REF!)</f>
        <v>#REF!</v>
      </c>
      <c r="V73" s="120"/>
      <c r="AG73" s="2">
        <v>143809079.46140638</v>
      </c>
      <c r="AN73" s="2">
        <v>134845898.07208976</v>
      </c>
    </row>
    <row r="74" spans="5:40" x14ac:dyDescent="0.25">
      <c r="H74" s="72"/>
      <c r="J74" s="125"/>
      <c r="K74" s="89"/>
      <c r="L74" s="125"/>
      <c r="V74" s="120"/>
    </row>
    <row r="75" spans="5:40" x14ac:dyDescent="0.25">
      <c r="H75" s="72"/>
      <c r="J75" s="125"/>
      <c r="K75" s="89"/>
      <c r="L75" s="125"/>
      <c r="V75" s="120"/>
    </row>
    <row r="76" spans="5:40" x14ac:dyDescent="0.25">
      <c r="H76" s="72"/>
      <c r="J76" s="125"/>
      <c r="K76" s="89"/>
      <c r="L76" s="125"/>
      <c r="V76" s="120"/>
    </row>
    <row r="77" spans="5:40" x14ac:dyDescent="0.25">
      <c r="H77" s="72"/>
      <c r="J77" s="125"/>
      <c r="K77" s="89"/>
      <c r="L77" s="125"/>
      <c r="V77" s="120"/>
    </row>
    <row r="78" spans="5:40" x14ac:dyDescent="0.25">
      <c r="H78" s="72"/>
      <c r="J78" s="125"/>
      <c r="K78" s="89"/>
      <c r="L78" s="125"/>
      <c r="V78" s="120"/>
    </row>
    <row r="79" spans="5:40" x14ac:dyDescent="0.25">
      <c r="H79" s="72"/>
      <c r="J79" s="125"/>
      <c r="K79" s="89"/>
      <c r="L79" s="125"/>
      <c r="V79" s="120"/>
    </row>
    <row r="80" spans="5:40" x14ac:dyDescent="0.25">
      <c r="H80" s="72"/>
      <c r="J80" s="125"/>
      <c r="K80" s="89"/>
      <c r="L80" s="125"/>
      <c r="V80" s="120"/>
    </row>
    <row r="81" spans="8:22" x14ac:dyDescent="0.25">
      <c r="H81" s="72"/>
      <c r="J81" s="125"/>
      <c r="K81" s="89"/>
      <c r="L81" s="125"/>
      <c r="V81" s="120"/>
    </row>
    <row r="82" spans="8:22" x14ac:dyDescent="0.25">
      <c r="H82" s="72"/>
      <c r="J82" s="125"/>
      <c r="K82" s="89"/>
      <c r="L82" s="125"/>
      <c r="V82" s="120"/>
    </row>
    <row r="83" spans="8:22" x14ac:dyDescent="0.25">
      <c r="H83" s="72"/>
      <c r="J83" s="125"/>
      <c r="K83" s="89"/>
      <c r="L83" s="125"/>
      <c r="V83" s="120"/>
    </row>
    <row r="84" spans="8:22" x14ac:dyDescent="0.25">
      <c r="H84" s="72"/>
      <c r="J84" s="125"/>
      <c r="K84" s="89"/>
      <c r="L84" s="125"/>
      <c r="V84" s="120"/>
    </row>
    <row r="85" spans="8:22" x14ac:dyDescent="0.25">
      <c r="H85" s="72"/>
      <c r="J85" s="125"/>
      <c r="K85" s="89"/>
      <c r="L85" s="125"/>
      <c r="V85" s="120"/>
    </row>
    <row r="86" spans="8:22" x14ac:dyDescent="0.25">
      <c r="H86" s="72"/>
      <c r="J86" s="125"/>
      <c r="K86" s="89"/>
      <c r="L86" s="125"/>
      <c r="V86" s="120"/>
    </row>
    <row r="87" spans="8:22" x14ac:dyDescent="0.25">
      <c r="H87" s="72"/>
      <c r="J87" s="125"/>
      <c r="K87" s="89"/>
      <c r="L87" s="125"/>
      <c r="V87" s="120"/>
    </row>
    <row r="88" spans="8:22" x14ac:dyDescent="0.25">
      <c r="H88" s="72"/>
      <c r="J88" s="125"/>
      <c r="K88" s="89"/>
      <c r="L88" s="125"/>
      <c r="V88" s="120"/>
    </row>
    <row r="89" spans="8:22" x14ac:dyDescent="0.25">
      <c r="H89" s="72"/>
      <c r="J89" s="125"/>
      <c r="K89" s="89"/>
      <c r="L89" s="125"/>
      <c r="V89" s="120"/>
    </row>
    <row r="90" spans="8:22" x14ac:dyDescent="0.25">
      <c r="H90" s="72"/>
      <c r="J90" s="125"/>
      <c r="K90" s="89"/>
      <c r="L90" s="125"/>
      <c r="V90" s="120"/>
    </row>
    <row r="91" spans="8:22" x14ac:dyDescent="0.25">
      <c r="H91" s="72"/>
      <c r="J91" s="125"/>
      <c r="K91" s="89"/>
      <c r="L91" s="125"/>
      <c r="V91" s="120"/>
    </row>
    <row r="92" spans="8:22" x14ac:dyDescent="0.25">
      <c r="H92" s="72"/>
      <c r="J92" s="125"/>
      <c r="K92" s="89"/>
      <c r="L92" s="125"/>
      <c r="V92" s="120"/>
    </row>
    <row r="93" spans="8:22" x14ac:dyDescent="0.25">
      <c r="H93" s="72"/>
      <c r="J93" s="125"/>
      <c r="K93" s="89"/>
      <c r="L93" s="125"/>
      <c r="V93" s="120"/>
    </row>
    <row r="94" spans="8:22" x14ac:dyDescent="0.25">
      <c r="H94" s="72"/>
      <c r="J94" s="125"/>
      <c r="K94" s="89"/>
      <c r="L94" s="125"/>
      <c r="V94" s="120"/>
    </row>
    <row r="95" spans="8:22" x14ac:dyDescent="0.25">
      <c r="H95" s="72"/>
      <c r="J95" s="125"/>
      <c r="K95" s="89"/>
      <c r="L95" s="125"/>
      <c r="V95" s="120"/>
    </row>
    <row r="96" spans="8:22" x14ac:dyDescent="0.25">
      <c r="H96" s="72"/>
      <c r="J96" s="125"/>
      <c r="K96" s="89"/>
      <c r="L96" s="125"/>
      <c r="V96" s="120"/>
    </row>
    <row r="97" spans="8:22" x14ac:dyDescent="0.25">
      <c r="H97" s="72"/>
      <c r="J97" s="125"/>
      <c r="K97" s="89"/>
      <c r="L97" s="125"/>
      <c r="V97" s="120"/>
    </row>
    <row r="98" spans="8:22" x14ac:dyDescent="0.25">
      <c r="H98" s="72"/>
      <c r="J98" s="125"/>
      <c r="K98" s="89"/>
      <c r="L98" s="125"/>
      <c r="V98" s="120"/>
    </row>
    <row r="99" spans="8:22" x14ac:dyDescent="0.25">
      <c r="H99" s="72"/>
      <c r="J99" s="125"/>
      <c r="K99" s="89"/>
      <c r="L99" s="125"/>
      <c r="V99" s="120"/>
    </row>
    <row r="100" spans="8:22" x14ac:dyDescent="0.25">
      <c r="H100" s="72"/>
      <c r="J100" s="125"/>
      <c r="K100" s="89"/>
      <c r="L100" s="125"/>
      <c r="V100" s="120"/>
    </row>
    <row r="101" spans="8:22" x14ac:dyDescent="0.25">
      <c r="H101" s="72"/>
      <c r="J101" s="125"/>
      <c r="K101" s="89"/>
      <c r="L101" s="125"/>
      <c r="V101" s="120"/>
    </row>
    <row r="102" spans="8:22" x14ac:dyDescent="0.25">
      <c r="H102" s="72"/>
      <c r="J102" s="125"/>
      <c r="K102" s="89"/>
      <c r="L102" s="125"/>
      <c r="V102" s="120"/>
    </row>
    <row r="103" spans="8:22" x14ac:dyDescent="0.25">
      <c r="H103" s="72"/>
      <c r="J103" s="125"/>
      <c r="K103" s="89"/>
      <c r="L103" s="125"/>
      <c r="V103" s="120"/>
    </row>
    <row r="104" spans="8:22" x14ac:dyDescent="0.25">
      <c r="H104" s="72"/>
      <c r="J104" s="125"/>
      <c r="K104" s="89"/>
      <c r="L104" s="125"/>
      <c r="V104" s="120"/>
    </row>
    <row r="105" spans="8:22" x14ac:dyDescent="0.25">
      <c r="H105" s="72"/>
      <c r="J105" s="125"/>
      <c r="K105" s="89"/>
      <c r="L105" s="125"/>
      <c r="V105" s="120"/>
    </row>
    <row r="106" spans="8:22" x14ac:dyDescent="0.25">
      <c r="H106" s="72"/>
      <c r="J106" s="125"/>
      <c r="K106" s="89"/>
      <c r="L106" s="125"/>
      <c r="V106" s="120"/>
    </row>
    <row r="107" spans="8:22" x14ac:dyDescent="0.25">
      <c r="H107" s="72"/>
      <c r="J107" s="125"/>
      <c r="K107" s="89"/>
      <c r="L107" s="125"/>
      <c r="V107" s="120"/>
    </row>
    <row r="108" spans="8:22" x14ac:dyDescent="0.25">
      <c r="H108" s="72"/>
      <c r="J108" s="125"/>
      <c r="K108" s="89"/>
      <c r="L108" s="125"/>
      <c r="V108" s="120"/>
    </row>
    <row r="109" spans="8:22" x14ac:dyDescent="0.25">
      <c r="H109" s="72"/>
      <c r="J109" s="125"/>
      <c r="K109" s="89"/>
      <c r="L109" s="125"/>
      <c r="V109" s="120"/>
    </row>
    <row r="110" spans="8:22" x14ac:dyDescent="0.25">
      <c r="H110" s="72"/>
      <c r="J110" s="125"/>
      <c r="K110" s="89"/>
      <c r="L110" s="125"/>
      <c r="V110" s="120"/>
    </row>
    <row r="111" spans="8:22" x14ac:dyDescent="0.25">
      <c r="H111" s="72"/>
      <c r="J111" s="125"/>
      <c r="K111" s="89"/>
      <c r="L111" s="125"/>
      <c r="V111" s="120"/>
    </row>
    <row r="112" spans="8:22" x14ac:dyDescent="0.25">
      <c r="H112" s="72"/>
      <c r="J112" s="125"/>
      <c r="K112" s="89"/>
      <c r="L112" s="125"/>
      <c r="V112" s="120"/>
    </row>
    <row r="113" spans="8:22" x14ac:dyDescent="0.25">
      <c r="H113" s="72"/>
      <c r="J113" s="125"/>
      <c r="K113" s="89"/>
      <c r="L113" s="125"/>
      <c r="V113" s="120"/>
    </row>
    <row r="114" spans="8:22" x14ac:dyDescent="0.25">
      <c r="H114" s="72"/>
      <c r="J114" s="125"/>
      <c r="K114" s="89"/>
      <c r="L114" s="125"/>
      <c r="V114" s="120"/>
    </row>
    <row r="115" spans="8:22" x14ac:dyDescent="0.25">
      <c r="H115" s="72"/>
      <c r="J115" s="125"/>
      <c r="K115" s="89"/>
      <c r="L115" s="125"/>
      <c r="V115" s="120"/>
    </row>
    <row r="116" spans="8:22" x14ac:dyDescent="0.25">
      <c r="H116" s="72"/>
      <c r="J116" s="125"/>
      <c r="K116" s="89"/>
      <c r="L116" s="125"/>
      <c r="V116" s="120"/>
    </row>
    <row r="117" spans="8:22" x14ac:dyDescent="0.25">
      <c r="H117" s="72"/>
      <c r="J117" s="125"/>
      <c r="K117" s="89"/>
      <c r="L117" s="125"/>
      <c r="V117" s="120"/>
    </row>
    <row r="118" spans="8:22" x14ac:dyDescent="0.25">
      <c r="H118" s="72"/>
      <c r="J118" s="125"/>
      <c r="K118" s="89"/>
      <c r="L118" s="125"/>
      <c r="V118" s="120"/>
    </row>
    <row r="119" spans="8:22" x14ac:dyDescent="0.25">
      <c r="H119" s="72"/>
      <c r="J119" s="125"/>
      <c r="K119" s="89"/>
      <c r="L119" s="125"/>
      <c r="V119" s="120"/>
    </row>
    <row r="120" spans="8:22" x14ac:dyDescent="0.25">
      <c r="H120" s="72"/>
      <c r="J120" s="125"/>
      <c r="K120" s="89"/>
      <c r="L120" s="125"/>
      <c r="V120" s="120"/>
    </row>
    <row r="121" spans="8:22" x14ac:dyDescent="0.25">
      <c r="H121" s="72"/>
      <c r="J121" s="125"/>
      <c r="K121" s="89"/>
      <c r="L121" s="125"/>
      <c r="V121" s="120"/>
    </row>
    <row r="122" spans="8:22" x14ac:dyDescent="0.25">
      <c r="H122" s="72"/>
      <c r="J122" s="125"/>
      <c r="K122" s="89"/>
      <c r="L122" s="125"/>
      <c r="V122" s="120"/>
    </row>
    <row r="123" spans="8:22" x14ac:dyDescent="0.25">
      <c r="H123" s="72"/>
      <c r="J123" s="125"/>
      <c r="K123" s="89"/>
      <c r="L123" s="125"/>
      <c r="V123" s="120"/>
    </row>
    <row r="124" spans="8:22" x14ac:dyDescent="0.25">
      <c r="H124" s="72"/>
      <c r="J124" s="125"/>
      <c r="K124" s="89"/>
      <c r="L124" s="125"/>
      <c r="V124" s="120"/>
    </row>
    <row r="125" spans="8:22" x14ac:dyDescent="0.25">
      <c r="H125" s="72"/>
      <c r="J125" s="125"/>
      <c r="K125" s="89"/>
      <c r="L125" s="125"/>
      <c r="V125" s="120"/>
    </row>
    <row r="126" spans="8:22" x14ac:dyDescent="0.25">
      <c r="H126" s="72"/>
      <c r="J126" s="125"/>
      <c r="K126" s="89"/>
      <c r="L126" s="125"/>
      <c r="V126" s="120"/>
    </row>
    <row r="127" spans="8:22" x14ac:dyDescent="0.25">
      <c r="H127" s="72"/>
      <c r="J127" s="125"/>
      <c r="K127" s="89"/>
      <c r="L127" s="125"/>
      <c r="V127" s="120"/>
    </row>
    <row r="128" spans="8:22" x14ac:dyDescent="0.25">
      <c r="H128" s="72"/>
      <c r="J128" s="125"/>
      <c r="K128" s="89"/>
      <c r="L128" s="125"/>
      <c r="V128" s="120"/>
    </row>
    <row r="129" spans="8:22" x14ac:dyDescent="0.25">
      <c r="H129" s="72"/>
      <c r="J129" s="125"/>
      <c r="K129" s="89"/>
      <c r="L129" s="125"/>
      <c r="V129" s="120"/>
    </row>
    <row r="130" spans="8:22" x14ac:dyDescent="0.25">
      <c r="H130" s="72"/>
      <c r="J130" s="125"/>
      <c r="K130" s="89"/>
      <c r="L130" s="125"/>
      <c r="V130" s="120"/>
    </row>
    <row r="131" spans="8:22" x14ac:dyDescent="0.25">
      <c r="H131" s="72"/>
      <c r="J131" s="125"/>
      <c r="K131" s="89"/>
      <c r="L131" s="125"/>
      <c r="V131" s="120"/>
    </row>
    <row r="132" spans="8:22" x14ac:dyDescent="0.25">
      <c r="H132" s="72"/>
      <c r="J132" s="125"/>
      <c r="K132" s="89"/>
      <c r="L132" s="125"/>
      <c r="V132" s="120"/>
    </row>
    <row r="133" spans="8:22" x14ac:dyDescent="0.25">
      <c r="H133" s="72"/>
      <c r="J133" s="125"/>
      <c r="K133" s="89"/>
      <c r="L133" s="125"/>
      <c r="V133" s="120"/>
    </row>
    <row r="134" spans="8:22" x14ac:dyDescent="0.25">
      <c r="H134" s="72"/>
      <c r="J134" s="125"/>
      <c r="K134" s="89"/>
      <c r="L134" s="125"/>
      <c r="V134" s="120"/>
    </row>
    <row r="135" spans="8:22" x14ac:dyDescent="0.25">
      <c r="H135" s="72"/>
      <c r="J135" s="125"/>
      <c r="K135" s="89"/>
      <c r="L135" s="125"/>
      <c r="V135" s="120"/>
    </row>
    <row r="136" spans="8:22" x14ac:dyDescent="0.25">
      <c r="H136" s="72"/>
      <c r="J136" s="125"/>
      <c r="K136" s="89"/>
      <c r="L136" s="125"/>
      <c r="V136" s="120"/>
    </row>
    <row r="137" spans="8:22" x14ac:dyDescent="0.25">
      <c r="H137" s="72"/>
      <c r="J137" s="125"/>
      <c r="K137" s="89"/>
      <c r="L137" s="125"/>
      <c r="V137" s="120"/>
    </row>
    <row r="138" spans="8:22" x14ac:dyDescent="0.25">
      <c r="H138" s="72"/>
      <c r="J138" s="125"/>
      <c r="K138" s="89"/>
      <c r="L138" s="125"/>
      <c r="V138" s="120"/>
    </row>
    <row r="139" spans="8:22" x14ac:dyDescent="0.25">
      <c r="H139" s="72"/>
      <c r="J139" s="125"/>
      <c r="K139" s="89"/>
      <c r="L139" s="125"/>
      <c r="V139" s="120"/>
    </row>
    <row r="140" spans="8:22" x14ac:dyDescent="0.25">
      <c r="H140" s="72"/>
      <c r="J140" s="125"/>
      <c r="K140" s="89"/>
      <c r="L140" s="125"/>
      <c r="V140" s="120"/>
    </row>
    <row r="141" spans="8:22" x14ac:dyDescent="0.25">
      <c r="H141" s="72"/>
      <c r="J141" s="125"/>
      <c r="K141" s="89"/>
      <c r="L141" s="125"/>
      <c r="V141" s="120"/>
    </row>
    <row r="142" spans="8:22" x14ac:dyDescent="0.25">
      <c r="H142" s="72"/>
      <c r="J142" s="125"/>
      <c r="K142" s="89"/>
      <c r="L142" s="125"/>
      <c r="V142" s="120"/>
    </row>
    <row r="143" spans="8:22" x14ac:dyDescent="0.25">
      <c r="H143" s="72"/>
      <c r="J143" s="125"/>
      <c r="K143" s="89"/>
      <c r="L143" s="125"/>
      <c r="V143" s="120"/>
    </row>
    <row r="144" spans="8:22" x14ac:dyDescent="0.25">
      <c r="H144" s="72"/>
      <c r="J144" s="125"/>
      <c r="K144" s="89"/>
      <c r="L144" s="125"/>
      <c r="V144" s="120"/>
    </row>
    <row r="145" spans="8:22" x14ac:dyDescent="0.25">
      <c r="H145" s="72"/>
      <c r="J145" s="125"/>
      <c r="K145" s="89"/>
      <c r="L145" s="125"/>
      <c r="V145" s="120"/>
    </row>
    <row r="146" spans="8:22" x14ac:dyDescent="0.25">
      <c r="H146" s="72"/>
      <c r="J146" s="125"/>
      <c r="K146" s="89"/>
      <c r="L146" s="125"/>
      <c r="V146" s="120"/>
    </row>
    <row r="147" spans="8:22" x14ac:dyDescent="0.25">
      <c r="H147" s="72"/>
      <c r="J147" s="125"/>
      <c r="K147" s="89"/>
      <c r="L147" s="125"/>
      <c r="V147" s="120"/>
    </row>
    <row r="148" spans="8:22" x14ac:dyDescent="0.25">
      <c r="H148" s="72"/>
      <c r="J148" s="125"/>
      <c r="K148" s="89"/>
      <c r="L148" s="125"/>
      <c r="V148" s="120"/>
    </row>
    <row r="149" spans="8:22" x14ac:dyDescent="0.25">
      <c r="H149" s="72"/>
      <c r="J149" s="125"/>
      <c r="K149" s="89"/>
      <c r="L149" s="125"/>
      <c r="V149" s="120"/>
    </row>
    <row r="150" spans="8:22" x14ac:dyDescent="0.25">
      <c r="H150" s="72"/>
      <c r="J150" s="125"/>
      <c r="K150" s="89"/>
      <c r="L150" s="125"/>
      <c r="V150" s="120"/>
    </row>
    <row r="151" spans="8:22" x14ac:dyDescent="0.25">
      <c r="H151" s="72"/>
      <c r="J151" s="125"/>
      <c r="K151" s="89"/>
      <c r="L151" s="125"/>
      <c r="V151" s="120"/>
    </row>
    <row r="152" spans="8:22" x14ac:dyDescent="0.25">
      <c r="H152" s="72"/>
      <c r="J152" s="125"/>
      <c r="K152" s="89"/>
      <c r="L152" s="125"/>
      <c r="V152" s="120"/>
    </row>
    <row r="153" spans="8:22" x14ac:dyDescent="0.25">
      <c r="H153" s="72"/>
      <c r="J153" s="125"/>
      <c r="K153" s="89"/>
      <c r="L153" s="125"/>
      <c r="V153" s="120"/>
    </row>
    <row r="154" spans="8:22" x14ac:dyDescent="0.25">
      <c r="H154" s="72"/>
      <c r="J154" s="125"/>
      <c r="K154" s="89"/>
      <c r="L154" s="125"/>
      <c r="V154" s="120"/>
    </row>
    <row r="155" spans="8:22" x14ac:dyDescent="0.25">
      <c r="H155" s="72"/>
      <c r="J155" s="125"/>
      <c r="K155" s="89"/>
      <c r="L155" s="125"/>
      <c r="V155" s="120"/>
    </row>
    <row r="156" spans="8:22" x14ac:dyDescent="0.25">
      <c r="H156" s="72"/>
      <c r="J156" s="125"/>
      <c r="K156" s="89"/>
      <c r="L156" s="125"/>
      <c r="V156" s="120"/>
    </row>
    <row r="157" spans="8:22" x14ac:dyDescent="0.25">
      <c r="H157" s="72"/>
      <c r="J157" s="125"/>
      <c r="K157" s="89"/>
      <c r="L157" s="125"/>
      <c r="V157" s="120"/>
    </row>
    <row r="158" spans="8:22" x14ac:dyDescent="0.25">
      <c r="H158" s="72"/>
      <c r="J158" s="125"/>
      <c r="K158" s="89"/>
      <c r="L158" s="125"/>
      <c r="V158" s="120"/>
    </row>
    <row r="159" spans="8:22" x14ac:dyDescent="0.25">
      <c r="H159" s="72"/>
      <c r="J159" s="125"/>
      <c r="K159" s="89"/>
      <c r="L159" s="125"/>
      <c r="V159" s="120"/>
    </row>
    <row r="160" spans="8:22" x14ac:dyDescent="0.25">
      <c r="H160" s="72"/>
      <c r="J160" s="125"/>
      <c r="K160" s="89"/>
      <c r="L160" s="125"/>
      <c r="V160" s="120"/>
    </row>
    <row r="161" spans="8:22" x14ac:dyDescent="0.25">
      <c r="H161" s="72"/>
      <c r="J161" s="125"/>
      <c r="K161" s="89"/>
      <c r="L161" s="125"/>
      <c r="V161" s="120"/>
    </row>
    <row r="162" spans="8:22" x14ac:dyDescent="0.25">
      <c r="H162" s="72"/>
      <c r="J162" s="125"/>
      <c r="K162" s="89"/>
      <c r="L162" s="125"/>
      <c r="V162" s="120"/>
    </row>
    <row r="163" spans="8:22" x14ac:dyDescent="0.25">
      <c r="H163" s="72"/>
      <c r="J163" s="125"/>
      <c r="K163" s="89"/>
      <c r="L163" s="125"/>
      <c r="V163" s="120"/>
    </row>
    <row r="164" spans="8:22" x14ac:dyDescent="0.25">
      <c r="H164" s="72"/>
      <c r="J164" s="125"/>
      <c r="K164" s="89"/>
      <c r="L164" s="125"/>
      <c r="V164" s="120"/>
    </row>
    <row r="165" spans="8:22" x14ac:dyDescent="0.25">
      <c r="H165" s="72"/>
      <c r="J165" s="125"/>
      <c r="K165" s="89"/>
      <c r="L165" s="125"/>
      <c r="V165" s="120"/>
    </row>
    <row r="166" spans="8:22" x14ac:dyDescent="0.25">
      <c r="H166" s="72"/>
      <c r="J166" s="125"/>
      <c r="K166" s="89"/>
      <c r="L166" s="125"/>
      <c r="V166" s="120"/>
    </row>
    <row r="167" spans="8:22" x14ac:dyDescent="0.25">
      <c r="H167" s="72"/>
      <c r="J167" s="125"/>
      <c r="K167" s="89"/>
      <c r="L167" s="125"/>
      <c r="V167" s="120"/>
    </row>
    <row r="168" spans="8:22" x14ac:dyDescent="0.25">
      <c r="H168" s="72"/>
      <c r="J168" s="125"/>
      <c r="K168" s="89"/>
      <c r="L168" s="125"/>
      <c r="V168" s="120"/>
    </row>
    <row r="169" spans="8:22" x14ac:dyDescent="0.25">
      <c r="H169" s="72"/>
      <c r="J169" s="125"/>
      <c r="K169" s="89"/>
      <c r="L169" s="125"/>
      <c r="V169" s="120"/>
    </row>
    <row r="170" spans="8:22" x14ac:dyDescent="0.25">
      <c r="H170" s="72"/>
      <c r="J170" s="125"/>
      <c r="K170" s="89"/>
      <c r="L170" s="125"/>
      <c r="V170" s="120"/>
    </row>
    <row r="171" spans="8:22" x14ac:dyDescent="0.25">
      <c r="H171" s="72"/>
      <c r="J171" s="125"/>
      <c r="K171" s="89"/>
      <c r="L171" s="125"/>
      <c r="V171" s="120"/>
    </row>
    <row r="172" spans="8:22" x14ac:dyDescent="0.25">
      <c r="H172" s="72"/>
      <c r="J172" s="125"/>
      <c r="K172" s="89"/>
      <c r="L172" s="125"/>
      <c r="V172" s="120"/>
    </row>
    <row r="173" spans="8:22" x14ac:dyDescent="0.25">
      <c r="H173" s="72"/>
      <c r="J173" s="125"/>
      <c r="K173" s="89"/>
      <c r="L173" s="125"/>
      <c r="V173" s="120"/>
    </row>
    <row r="174" spans="8:22" x14ac:dyDescent="0.25">
      <c r="H174" s="72"/>
      <c r="J174" s="125"/>
      <c r="K174" s="89"/>
      <c r="L174" s="125"/>
      <c r="V174" s="120"/>
    </row>
    <row r="175" spans="8:22" x14ac:dyDescent="0.25">
      <c r="H175" s="72"/>
      <c r="J175" s="125"/>
      <c r="K175" s="89"/>
      <c r="L175" s="125"/>
      <c r="V175" s="120"/>
    </row>
    <row r="176" spans="8:22" x14ac:dyDescent="0.25">
      <c r="H176" s="72"/>
      <c r="J176" s="125"/>
      <c r="K176" s="89"/>
      <c r="L176" s="125"/>
      <c r="V176" s="120"/>
    </row>
    <row r="177" spans="8:22" x14ac:dyDescent="0.25">
      <c r="H177" s="72"/>
      <c r="J177" s="125"/>
      <c r="K177" s="89"/>
      <c r="L177" s="125"/>
      <c r="V177" s="120"/>
    </row>
    <row r="178" spans="8:22" x14ac:dyDescent="0.25">
      <c r="H178" s="72"/>
      <c r="J178" s="125"/>
      <c r="K178" s="89"/>
      <c r="L178" s="125"/>
      <c r="V178" s="120"/>
    </row>
    <row r="179" spans="8:22" x14ac:dyDescent="0.25">
      <c r="H179" s="72"/>
      <c r="J179" s="125"/>
      <c r="K179" s="89"/>
      <c r="L179" s="125"/>
      <c r="V179" s="120"/>
    </row>
    <row r="180" spans="8:22" x14ac:dyDescent="0.25">
      <c r="H180" s="72"/>
      <c r="J180" s="125"/>
      <c r="K180" s="89"/>
      <c r="L180" s="125"/>
      <c r="V180" s="120"/>
    </row>
    <row r="181" spans="8:22" x14ac:dyDescent="0.25">
      <c r="H181" s="72"/>
      <c r="J181" s="125"/>
      <c r="K181" s="89"/>
      <c r="L181" s="125"/>
      <c r="V181" s="120"/>
    </row>
    <row r="182" spans="8:22" x14ac:dyDescent="0.25">
      <c r="H182" s="72"/>
      <c r="J182" s="125"/>
      <c r="K182" s="89"/>
      <c r="L182" s="125"/>
      <c r="V182" s="120"/>
    </row>
    <row r="183" spans="8:22" x14ac:dyDescent="0.25">
      <c r="H183" s="72"/>
      <c r="J183" s="125"/>
      <c r="K183" s="89"/>
      <c r="L183" s="125"/>
      <c r="V183" s="120"/>
    </row>
    <row r="184" spans="8:22" x14ac:dyDescent="0.25">
      <c r="H184" s="72"/>
      <c r="J184" s="125"/>
      <c r="K184" s="89"/>
      <c r="L184" s="125"/>
      <c r="V184" s="120"/>
    </row>
    <row r="185" spans="8:22" x14ac:dyDescent="0.25">
      <c r="H185" s="72"/>
      <c r="J185" s="125"/>
      <c r="K185" s="89"/>
      <c r="L185" s="125"/>
      <c r="V185" s="120"/>
    </row>
    <row r="186" spans="8:22" x14ac:dyDescent="0.25">
      <c r="H186" s="72"/>
      <c r="J186" s="125"/>
      <c r="K186" s="89"/>
      <c r="L186" s="125"/>
      <c r="V186" s="120"/>
    </row>
    <row r="187" spans="8:22" x14ac:dyDescent="0.25">
      <c r="H187" s="72"/>
      <c r="J187" s="125"/>
      <c r="K187" s="89"/>
      <c r="L187" s="125"/>
      <c r="V187" s="120"/>
    </row>
    <row r="188" spans="8:22" x14ac:dyDescent="0.25">
      <c r="H188" s="72"/>
      <c r="J188" s="125"/>
      <c r="K188" s="89"/>
      <c r="L188" s="125"/>
      <c r="V188" s="120"/>
    </row>
    <row r="189" spans="8:22" x14ac:dyDescent="0.25">
      <c r="H189" s="72"/>
      <c r="J189" s="125"/>
      <c r="K189" s="89"/>
      <c r="L189" s="125"/>
      <c r="V189" s="120"/>
    </row>
    <row r="190" spans="8:22" x14ac:dyDescent="0.25">
      <c r="H190" s="72"/>
      <c r="J190" s="125"/>
      <c r="K190" s="89"/>
      <c r="L190" s="125"/>
      <c r="V190" s="120"/>
    </row>
    <row r="191" spans="8:22" x14ac:dyDescent="0.25">
      <c r="H191" s="72"/>
      <c r="J191" s="125"/>
      <c r="K191" s="89"/>
      <c r="L191" s="125"/>
      <c r="V191" s="120"/>
    </row>
    <row r="192" spans="8:22" x14ac:dyDescent="0.25">
      <c r="H192" s="72"/>
      <c r="J192" s="125"/>
      <c r="K192" s="89"/>
      <c r="L192" s="125"/>
      <c r="V192" s="120"/>
    </row>
    <row r="193" spans="8:22" x14ac:dyDescent="0.25">
      <c r="H193" s="72"/>
      <c r="J193" s="125"/>
      <c r="K193" s="89"/>
      <c r="L193" s="125"/>
      <c r="V193" s="120"/>
    </row>
    <row r="194" spans="8:22" x14ac:dyDescent="0.25">
      <c r="H194" s="72"/>
      <c r="J194" s="125"/>
      <c r="K194" s="89"/>
      <c r="L194" s="125"/>
      <c r="V194" s="120"/>
    </row>
    <row r="195" spans="8:22" x14ac:dyDescent="0.25">
      <c r="H195" s="72"/>
      <c r="J195" s="125"/>
      <c r="K195" s="89"/>
      <c r="L195" s="125"/>
      <c r="V195" s="120"/>
    </row>
    <row r="196" spans="8:22" x14ac:dyDescent="0.25">
      <c r="H196" s="72"/>
      <c r="J196" s="125"/>
      <c r="K196" s="89"/>
      <c r="L196" s="125"/>
      <c r="V196" s="120"/>
    </row>
    <row r="197" spans="8:22" x14ac:dyDescent="0.25">
      <c r="H197" s="72"/>
      <c r="J197" s="125"/>
      <c r="K197" s="89"/>
      <c r="L197" s="125"/>
      <c r="V197" s="120"/>
    </row>
    <row r="198" spans="8:22" x14ac:dyDescent="0.25">
      <c r="H198" s="72"/>
      <c r="J198" s="125"/>
      <c r="K198" s="89"/>
      <c r="L198" s="125"/>
      <c r="V198" s="120"/>
    </row>
    <row r="199" spans="8:22" x14ac:dyDescent="0.25">
      <c r="H199" s="72"/>
      <c r="J199" s="125"/>
      <c r="K199" s="89"/>
      <c r="L199" s="125"/>
      <c r="V199" s="120"/>
    </row>
    <row r="200" spans="8:22" x14ac:dyDescent="0.25">
      <c r="H200" s="72"/>
      <c r="J200" s="125"/>
      <c r="K200" s="89"/>
      <c r="L200" s="125"/>
      <c r="V200" s="120"/>
    </row>
    <row r="201" spans="8:22" x14ac:dyDescent="0.25">
      <c r="H201" s="72"/>
      <c r="J201" s="125"/>
      <c r="K201" s="89"/>
      <c r="L201" s="125"/>
      <c r="V201" s="120"/>
    </row>
    <row r="202" spans="8:22" x14ac:dyDescent="0.25">
      <c r="H202" s="72"/>
      <c r="J202" s="125"/>
      <c r="K202" s="89"/>
      <c r="L202" s="125"/>
      <c r="V202" s="120"/>
    </row>
    <row r="203" spans="8:22" x14ac:dyDescent="0.25">
      <c r="H203" s="72"/>
      <c r="J203" s="125"/>
      <c r="K203" s="89"/>
      <c r="L203" s="125"/>
      <c r="V203" s="120"/>
    </row>
    <row r="204" spans="8:22" x14ac:dyDescent="0.25">
      <c r="H204" s="72"/>
      <c r="J204" s="125"/>
      <c r="K204" s="89"/>
      <c r="L204" s="125"/>
      <c r="V204" s="120"/>
    </row>
    <row r="205" spans="8:22" x14ac:dyDescent="0.25">
      <c r="H205" s="72"/>
      <c r="J205" s="125"/>
      <c r="K205" s="89"/>
      <c r="L205" s="125"/>
      <c r="V205" s="120"/>
    </row>
    <row r="206" spans="8:22" x14ac:dyDescent="0.25">
      <c r="H206" s="72"/>
      <c r="J206" s="125"/>
      <c r="K206" s="89"/>
      <c r="L206" s="125"/>
      <c r="V206" s="120"/>
    </row>
    <row r="207" spans="8:22" x14ac:dyDescent="0.25">
      <c r="H207" s="72"/>
      <c r="J207" s="125"/>
      <c r="K207" s="89"/>
      <c r="L207" s="125"/>
      <c r="V207" s="120"/>
    </row>
    <row r="208" spans="8:22" x14ac:dyDescent="0.25">
      <c r="H208" s="72"/>
      <c r="J208" s="125"/>
      <c r="K208" s="89"/>
      <c r="L208" s="125"/>
    </row>
    <row r="209" spans="8:12" x14ac:dyDescent="0.25">
      <c r="H209" s="72"/>
      <c r="J209" s="125"/>
      <c r="K209" s="89"/>
      <c r="L209" s="125"/>
    </row>
    <row r="210" spans="8:12" x14ac:dyDescent="0.25">
      <c r="H210" s="72"/>
      <c r="J210" s="125"/>
      <c r="K210" s="89"/>
      <c r="L210" s="125"/>
    </row>
    <row r="211" spans="8:12" x14ac:dyDescent="0.25">
      <c r="H211" s="72"/>
      <c r="J211" s="125"/>
      <c r="K211" s="89"/>
      <c r="L211" s="125"/>
    </row>
    <row r="212" spans="8:12" x14ac:dyDescent="0.25">
      <c r="H212" s="72"/>
      <c r="J212" s="125"/>
      <c r="K212" s="89"/>
      <c r="L212" s="125"/>
    </row>
    <row r="213" spans="8:12" x14ac:dyDescent="0.25">
      <c r="H213" s="72"/>
      <c r="J213" s="125"/>
      <c r="K213" s="89"/>
      <c r="L213" s="125"/>
    </row>
    <row r="214" spans="8:12" x14ac:dyDescent="0.25">
      <c r="H214" s="72"/>
      <c r="J214" s="125"/>
      <c r="K214" s="89"/>
      <c r="L214" s="125"/>
    </row>
    <row r="215" spans="8:12" x14ac:dyDescent="0.25">
      <c r="H215" s="72"/>
      <c r="J215" s="125"/>
      <c r="K215" s="89"/>
      <c r="L215" s="125"/>
    </row>
    <row r="216" spans="8:12" x14ac:dyDescent="0.25">
      <c r="H216" s="72"/>
      <c r="J216" s="125"/>
      <c r="K216" s="89"/>
      <c r="L216" s="125"/>
    </row>
    <row r="217" spans="8:12" x14ac:dyDescent="0.25">
      <c r="H217" s="72"/>
      <c r="J217" s="125"/>
      <c r="K217" s="89"/>
      <c r="L217" s="125"/>
    </row>
  </sheetData>
  <mergeCells count="2">
    <mergeCell ref="I1:I2"/>
    <mergeCell ref="K1:K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25"/>
  <sheetViews>
    <sheetView workbookViewId="0">
      <selection activeCell="V57" sqref="V57"/>
    </sheetView>
  </sheetViews>
  <sheetFormatPr baseColWidth="10" defaultRowHeight="15" x14ac:dyDescent="0.25"/>
  <cols>
    <col min="2" max="2" width="11.42578125" style="2"/>
    <col min="5" max="6" width="11.42578125" style="72"/>
    <col min="7" max="9" width="11.42578125" style="2"/>
    <col min="10" max="13" width="11.42578125" style="72"/>
  </cols>
  <sheetData>
    <row r="2" spans="2:20" x14ac:dyDescent="0.25">
      <c r="B2" s="2" t="s">
        <v>32</v>
      </c>
    </row>
    <row r="3" spans="2:20" x14ac:dyDescent="0.25">
      <c r="B3" s="2">
        <v>41.67</v>
      </c>
      <c r="C3">
        <v>41.6</v>
      </c>
      <c r="D3" s="89">
        <f>2/3</f>
        <v>0.66666666666666663</v>
      </c>
      <c r="E3" s="89">
        <v>1</v>
      </c>
      <c r="F3" s="89">
        <f>POWER(D3,E3)</f>
        <v>0.66666666666666663</v>
      </c>
      <c r="G3" s="2">
        <f t="shared" ref="G3:G66" si="0">C3*F3</f>
        <v>27.733333333333334</v>
      </c>
      <c r="H3" s="2">
        <f t="shared" ref="H3:H66" si="1">B3+G3</f>
        <v>69.403333333333336</v>
      </c>
      <c r="N3">
        <v>0</v>
      </c>
      <c r="O3">
        <v>1</v>
      </c>
      <c r="Q3">
        <f>LN(2/3)</f>
        <v>-0.40546510810816444</v>
      </c>
      <c r="R3">
        <f>EXP(D3)</f>
        <v>1.9477340410546757</v>
      </c>
      <c r="S3" s="8" t="s">
        <v>126</v>
      </c>
    </row>
    <row r="4" spans="2:20" x14ac:dyDescent="0.25">
      <c r="B4" s="2">
        <f>H3</f>
        <v>69.403333333333336</v>
      </c>
      <c r="C4" s="72">
        <v>42.6</v>
      </c>
      <c r="D4" s="89">
        <f>2/3</f>
        <v>0.66666666666666663</v>
      </c>
      <c r="E4" s="89">
        <f>E3</f>
        <v>1</v>
      </c>
      <c r="F4" s="89">
        <f>POWER(D4,E4)</f>
        <v>0.66666666666666663</v>
      </c>
      <c r="G4" s="2">
        <f t="shared" si="0"/>
        <v>28.4</v>
      </c>
      <c r="H4" s="2">
        <f t="shared" si="1"/>
        <v>97.803333333333342</v>
      </c>
      <c r="I4" s="2">
        <f>(EXP(H4/H3))</f>
        <v>4.0926891493567279</v>
      </c>
      <c r="J4" s="72">
        <f>H4/H3</f>
        <v>1.4092022477306567</v>
      </c>
      <c r="L4" s="72">
        <f t="shared" ref="L4:L67" si="2">LN(J4)</f>
        <v>0.34302376252387834</v>
      </c>
      <c r="M4" s="72">
        <f>LN(L4)</f>
        <v>-1.0699555557205691</v>
      </c>
      <c r="N4">
        <v>0</v>
      </c>
      <c r="O4">
        <v>2</v>
      </c>
      <c r="R4">
        <f>EXP(1)</f>
        <v>2.7182818284590451</v>
      </c>
      <c r="S4" t="s">
        <v>127</v>
      </c>
    </row>
    <row r="5" spans="2:20" x14ac:dyDescent="0.25">
      <c r="B5" s="2">
        <f t="shared" ref="B5:B68" si="3">H4</f>
        <v>97.803333333333342</v>
      </c>
      <c r="C5" s="72">
        <v>43.6</v>
      </c>
      <c r="D5" s="89">
        <f t="shared" ref="D5:D68" si="4">2/3</f>
        <v>0.66666666666666663</v>
      </c>
      <c r="E5" s="89">
        <f t="shared" ref="E5:E68" si="5">E4</f>
        <v>1</v>
      </c>
      <c r="F5" s="89">
        <f t="shared" ref="F5:F13" si="6">POWER(D5,E5)</f>
        <v>0.66666666666666663</v>
      </c>
      <c r="G5" s="2">
        <f t="shared" si="0"/>
        <v>29.066666666666666</v>
      </c>
      <c r="H5" s="2">
        <f t="shared" si="1"/>
        <v>126.87</v>
      </c>
      <c r="I5" s="2">
        <f t="shared" ref="I5:I68" si="7">(EXP(H5/H4))</f>
        <v>3.6590188997217665</v>
      </c>
      <c r="J5" s="72">
        <f t="shared" ref="J5:J68" si="8">H5/H4</f>
        <v>1.2971950512934118</v>
      </c>
      <c r="L5" s="72">
        <f t="shared" si="2"/>
        <v>0.26020428052963546</v>
      </c>
      <c r="M5" s="72">
        <f t="shared" ref="M5" si="9">LN(L5)</f>
        <v>-1.3462882621180807</v>
      </c>
      <c r="N5">
        <v>0</v>
      </c>
      <c r="O5">
        <v>3</v>
      </c>
      <c r="R5">
        <f>R4/R3</f>
        <v>1.3956124250860895</v>
      </c>
      <c r="S5" t="s">
        <v>123</v>
      </c>
    </row>
    <row r="6" spans="2:20" x14ac:dyDescent="0.25">
      <c r="B6" s="2">
        <f t="shared" si="3"/>
        <v>126.87</v>
      </c>
      <c r="C6" s="72">
        <v>44.6</v>
      </c>
      <c r="D6" s="89">
        <f t="shared" si="4"/>
        <v>0.66666666666666663</v>
      </c>
      <c r="E6" s="89">
        <f t="shared" si="5"/>
        <v>1</v>
      </c>
      <c r="F6" s="89">
        <f t="shared" si="6"/>
        <v>0.66666666666666663</v>
      </c>
      <c r="G6" s="2">
        <f t="shared" si="0"/>
        <v>29.733333333333334</v>
      </c>
      <c r="H6" s="2">
        <f t="shared" si="1"/>
        <v>156.60333333333335</v>
      </c>
      <c r="I6" s="2">
        <f t="shared" si="7"/>
        <v>3.4361808328334273</v>
      </c>
      <c r="J6" s="72">
        <f t="shared" si="8"/>
        <v>1.2343606316176665</v>
      </c>
      <c r="L6" s="72">
        <f t="shared" si="2"/>
        <v>0.2105531288311292</v>
      </c>
      <c r="M6" s="72">
        <f t="shared" ref="M6" si="10">LN(L6)</f>
        <v>-1.5580172642085304</v>
      </c>
      <c r="N6">
        <v>0</v>
      </c>
      <c r="O6">
        <v>4</v>
      </c>
      <c r="Q6">
        <v>42</v>
      </c>
      <c r="R6">
        <f>LN(R5)</f>
        <v>0.33333333333333331</v>
      </c>
      <c r="S6" t="s">
        <v>124</v>
      </c>
    </row>
    <row r="7" spans="2:20" x14ac:dyDescent="0.25">
      <c r="B7" s="2">
        <f t="shared" si="3"/>
        <v>156.60333333333335</v>
      </c>
      <c r="C7" s="72">
        <v>45.6</v>
      </c>
      <c r="D7" s="89">
        <f t="shared" si="4"/>
        <v>0.66666666666666663</v>
      </c>
      <c r="E7" s="89">
        <f t="shared" si="5"/>
        <v>1</v>
      </c>
      <c r="F7" s="89">
        <f t="shared" si="6"/>
        <v>0.66666666666666663</v>
      </c>
      <c r="G7" s="2">
        <f t="shared" si="0"/>
        <v>30.4</v>
      </c>
      <c r="H7" s="2">
        <f t="shared" si="1"/>
        <v>187.00333333333336</v>
      </c>
      <c r="I7" s="2">
        <f t="shared" si="7"/>
        <v>3.3006553103410226</v>
      </c>
      <c r="J7" s="72">
        <f t="shared" si="8"/>
        <v>1.1941210276494754</v>
      </c>
      <c r="L7" s="72">
        <f t="shared" si="2"/>
        <v>0.17741037302402465</v>
      </c>
      <c r="M7" s="72">
        <f t="shared" ref="M7" si="11">LN(L7)</f>
        <v>-1.7292897383018773</v>
      </c>
      <c r="N7">
        <v>0</v>
      </c>
      <c r="O7">
        <v>5</v>
      </c>
    </row>
    <row r="8" spans="2:20" x14ac:dyDescent="0.25">
      <c r="B8" s="2">
        <f t="shared" si="3"/>
        <v>187.00333333333336</v>
      </c>
      <c r="C8" s="72">
        <v>46.6</v>
      </c>
      <c r="D8" s="89">
        <f t="shared" si="4"/>
        <v>0.66666666666666663</v>
      </c>
      <c r="E8" s="89">
        <f t="shared" si="5"/>
        <v>1</v>
      </c>
      <c r="F8" s="89">
        <f t="shared" si="6"/>
        <v>0.66666666666666663</v>
      </c>
      <c r="G8" s="2">
        <f t="shared" si="0"/>
        <v>31.066666666666666</v>
      </c>
      <c r="H8" s="2">
        <f t="shared" si="1"/>
        <v>218.07000000000002</v>
      </c>
      <c r="I8" s="2">
        <f t="shared" si="7"/>
        <v>3.2095442408180466</v>
      </c>
      <c r="J8" s="72">
        <f t="shared" si="8"/>
        <v>1.1661289460080926</v>
      </c>
      <c r="L8" s="72">
        <f t="shared" si="2"/>
        <v>0.15368967015699317</v>
      </c>
      <c r="M8" s="72">
        <f t="shared" ref="M8" si="12">LN(L8)</f>
        <v>-1.8728198385231141</v>
      </c>
      <c r="N8">
        <v>0</v>
      </c>
      <c r="O8">
        <v>6</v>
      </c>
      <c r="Q8" t="s">
        <v>125</v>
      </c>
    </row>
    <row r="9" spans="2:20" x14ac:dyDescent="0.25">
      <c r="B9" s="2">
        <f t="shared" si="3"/>
        <v>218.07000000000002</v>
      </c>
      <c r="C9" s="72">
        <v>47.6</v>
      </c>
      <c r="D9" s="89">
        <f t="shared" si="4"/>
        <v>0.66666666666666663</v>
      </c>
      <c r="E9" s="89">
        <f t="shared" si="5"/>
        <v>1</v>
      </c>
      <c r="F9" s="89">
        <f t="shared" si="6"/>
        <v>0.66666666666666663</v>
      </c>
      <c r="G9" s="2">
        <f t="shared" si="0"/>
        <v>31.733333333333334</v>
      </c>
      <c r="H9" s="2">
        <f t="shared" si="1"/>
        <v>249.80333333333334</v>
      </c>
      <c r="I9" s="2">
        <f t="shared" si="7"/>
        <v>3.1440727793388383</v>
      </c>
      <c r="J9" s="72">
        <f t="shared" si="8"/>
        <v>1.1455190229437031</v>
      </c>
      <c r="L9" s="72">
        <f t="shared" si="2"/>
        <v>0.13585782944633326</v>
      </c>
      <c r="M9" s="72">
        <f t="shared" ref="M9" si="13">LN(L9)</f>
        <v>-1.9961463117463309</v>
      </c>
      <c r="N9">
        <v>0</v>
      </c>
      <c r="O9">
        <v>7</v>
      </c>
    </row>
    <row r="10" spans="2:20" x14ac:dyDescent="0.25">
      <c r="B10" s="2">
        <f t="shared" si="3"/>
        <v>249.80333333333334</v>
      </c>
      <c r="C10" s="72">
        <v>48.6</v>
      </c>
      <c r="D10" s="89">
        <f t="shared" si="4"/>
        <v>0.66666666666666663</v>
      </c>
      <c r="E10" s="89">
        <f t="shared" si="5"/>
        <v>1</v>
      </c>
      <c r="F10" s="89">
        <f t="shared" si="6"/>
        <v>0.66666666666666663</v>
      </c>
      <c r="G10" s="2">
        <f t="shared" si="0"/>
        <v>32.4</v>
      </c>
      <c r="H10" s="2">
        <f t="shared" si="1"/>
        <v>282.20333333333332</v>
      </c>
      <c r="I10" s="2">
        <f t="shared" si="7"/>
        <v>3.0947342317801416</v>
      </c>
      <c r="J10" s="72">
        <f t="shared" si="8"/>
        <v>1.1297020322653819</v>
      </c>
      <c r="L10" s="72">
        <f t="shared" si="2"/>
        <v>0.12195390969166305</v>
      </c>
      <c r="M10" s="72">
        <f t="shared" ref="M10" si="14">LN(L10)</f>
        <v>-2.1041120950418772</v>
      </c>
      <c r="N10">
        <v>0</v>
      </c>
      <c r="O10">
        <v>8</v>
      </c>
      <c r="Q10" s="72" t="s">
        <v>124</v>
      </c>
    </row>
    <row r="11" spans="2:20" x14ac:dyDescent="0.25">
      <c r="B11" s="2">
        <f t="shared" si="3"/>
        <v>282.20333333333332</v>
      </c>
      <c r="C11" s="72">
        <v>49.6</v>
      </c>
      <c r="D11" s="89">
        <f t="shared" si="4"/>
        <v>0.66666666666666663</v>
      </c>
      <c r="E11" s="89">
        <f t="shared" si="5"/>
        <v>1</v>
      </c>
      <c r="F11" s="89">
        <f t="shared" si="6"/>
        <v>0.66666666666666663</v>
      </c>
      <c r="G11" s="2">
        <f t="shared" si="0"/>
        <v>33.066666666666663</v>
      </c>
      <c r="H11" s="2">
        <f t="shared" si="1"/>
        <v>315.27</v>
      </c>
      <c r="I11" s="2">
        <f t="shared" si="7"/>
        <v>3.0562026969211966</v>
      </c>
      <c r="J11" s="72">
        <f t="shared" si="8"/>
        <v>1.1171731966312706</v>
      </c>
      <c r="L11" s="72">
        <f t="shared" si="2"/>
        <v>0.11080156324296461</v>
      </c>
      <c r="M11" s="72">
        <f t="shared" ref="M11" si="15">LN(L11)</f>
        <v>-2.2000143960774641</v>
      </c>
      <c r="N11">
        <v>0</v>
      </c>
      <c r="O11">
        <v>9</v>
      </c>
    </row>
    <row r="12" spans="2:20" x14ac:dyDescent="0.25">
      <c r="B12" s="2">
        <f t="shared" si="3"/>
        <v>315.27</v>
      </c>
      <c r="C12" s="72">
        <v>50.6</v>
      </c>
      <c r="D12" s="89">
        <f t="shared" si="4"/>
        <v>0.66666666666666663</v>
      </c>
      <c r="E12" s="89">
        <f t="shared" si="5"/>
        <v>1</v>
      </c>
      <c r="F12" s="89">
        <f t="shared" si="6"/>
        <v>0.66666666666666663</v>
      </c>
      <c r="G12" s="2">
        <f t="shared" si="0"/>
        <v>33.733333333333334</v>
      </c>
      <c r="H12" s="2">
        <f t="shared" si="1"/>
        <v>349.00333333333333</v>
      </c>
      <c r="I12" s="2">
        <f t="shared" si="7"/>
        <v>3.0252636185615494</v>
      </c>
      <c r="J12" s="72">
        <f t="shared" si="8"/>
        <v>1.1069982343176747</v>
      </c>
      <c r="L12" s="72">
        <f t="shared" si="2"/>
        <v>0.10165205870957715</v>
      </c>
      <c r="M12" s="72">
        <f t="shared" ref="M12" si="16">LN(L12)</f>
        <v>-2.2861994861903194</v>
      </c>
      <c r="N12">
        <v>0</v>
      </c>
      <c r="O12">
        <v>10</v>
      </c>
    </row>
    <row r="13" spans="2:20" x14ac:dyDescent="0.25">
      <c r="B13" s="2">
        <f t="shared" si="3"/>
        <v>349.00333333333333</v>
      </c>
      <c r="C13" s="72">
        <v>51.6</v>
      </c>
      <c r="D13" s="89">
        <f t="shared" si="4"/>
        <v>0.66666666666666663</v>
      </c>
      <c r="E13" s="89">
        <f t="shared" si="5"/>
        <v>1</v>
      </c>
      <c r="F13" s="89">
        <f t="shared" si="6"/>
        <v>0.66666666666666663</v>
      </c>
      <c r="G13" s="2">
        <f t="shared" si="0"/>
        <v>34.4</v>
      </c>
      <c r="H13" s="2">
        <f t="shared" si="1"/>
        <v>383.40333333333331</v>
      </c>
      <c r="I13" s="2">
        <f t="shared" si="7"/>
        <v>2.9998623186338143</v>
      </c>
      <c r="J13" s="72">
        <f t="shared" si="8"/>
        <v>1.0985663938262289</v>
      </c>
      <c r="L13" s="72">
        <f t="shared" si="2"/>
        <v>9.4006051458707746E-2</v>
      </c>
      <c r="M13" s="72">
        <f t="shared" ref="M13" si="17">LN(L13)</f>
        <v>-2.3643961215639622</v>
      </c>
      <c r="N13">
        <v>0</v>
      </c>
      <c r="O13">
        <v>11</v>
      </c>
    </row>
    <row r="14" spans="2:20" x14ac:dyDescent="0.25">
      <c r="B14" s="2">
        <f t="shared" si="3"/>
        <v>383.40333333333331</v>
      </c>
      <c r="C14" s="72">
        <v>52.6</v>
      </c>
      <c r="D14" s="89">
        <f t="shared" si="4"/>
        <v>0.66666666666666663</v>
      </c>
      <c r="E14" s="89">
        <f t="shared" si="5"/>
        <v>1</v>
      </c>
      <c r="F14" s="89">
        <f t="shared" ref="F14:F77" si="18">POWER(D14,E14)</f>
        <v>0.66666666666666663</v>
      </c>
      <c r="G14" s="2">
        <f t="shared" si="0"/>
        <v>35.066666666666663</v>
      </c>
      <c r="H14" s="2">
        <f t="shared" si="1"/>
        <v>418.46999999999997</v>
      </c>
      <c r="I14" s="2">
        <f t="shared" si="7"/>
        <v>2.9786243284817875</v>
      </c>
      <c r="J14" s="72">
        <f t="shared" si="8"/>
        <v>1.0914615591935386</v>
      </c>
      <c r="L14" s="72">
        <f t="shared" si="2"/>
        <v>8.7517678058353712E-2</v>
      </c>
      <c r="M14" s="72">
        <f t="shared" ref="M14" si="19">LN(L14)</f>
        <v>-2.4359144710722669</v>
      </c>
      <c r="N14">
        <v>0</v>
      </c>
      <c r="O14">
        <v>12</v>
      </c>
    </row>
    <row r="15" spans="2:20" x14ac:dyDescent="0.25">
      <c r="B15" s="2">
        <f t="shared" si="3"/>
        <v>418.46999999999997</v>
      </c>
      <c r="C15" s="72">
        <v>53.6</v>
      </c>
      <c r="D15" s="89">
        <f t="shared" si="4"/>
        <v>0.66666666666666663</v>
      </c>
      <c r="E15" s="89">
        <f t="shared" si="5"/>
        <v>1</v>
      </c>
      <c r="F15" s="89">
        <f t="shared" si="18"/>
        <v>0.66666666666666663</v>
      </c>
      <c r="G15" s="2">
        <f t="shared" si="0"/>
        <v>35.733333333333334</v>
      </c>
      <c r="H15" s="2">
        <f t="shared" si="1"/>
        <v>454.20333333333332</v>
      </c>
      <c r="I15" s="2">
        <f t="shared" si="7"/>
        <v>2.9605954990647083</v>
      </c>
      <c r="J15" s="72">
        <f t="shared" si="8"/>
        <v>1.0853904302180164</v>
      </c>
      <c r="L15" s="72">
        <f t="shared" si="2"/>
        <v>8.193976578318049E-2</v>
      </c>
      <c r="M15" s="72">
        <f t="shared" ref="M15" si="20">LN(L15)</f>
        <v>-2.5017708652616824</v>
      </c>
      <c r="N15">
        <v>0</v>
      </c>
      <c r="O15">
        <v>13</v>
      </c>
      <c r="Q15">
        <v>42</v>
      </c>
      <c r="R15" s="72">
        <v>69</v>
      </c>
      <c r="S15" s="72">
        <v>98</v>
      </c>
      <c r="T15" s="72">
        <v>127</v>
      </c>
    </row>
    <row r="16" spans="2:20" x14ac:dyDescent="0.25">
      <c r="B16" s="2">
        <f t="shared" si="3"/>
        <v>454.20333333333332</v>
      </c>
      <c r="C16" s="72">
        <v>54.6</v>
      </c>
      <c r="D16" s="89">
        <f t="shared" si="4"/>
        <v>0.66666666666666663</v>
      </c>
      <c r="E16" s="89">
        <f t="shared" si="5"/>
        <v>1</v>
      </c>
      <c r="F16" s="89">
        <f t="shared" si="18"/>
        <v>0.66666666666666663</v>
      </c>
      <c r="G16" s="2">
        <f t="shared" si="0"/>
        <v>36.4</v>
      </c>
      <c r="H16" s="2">
        <f t="shared" si="1"/>
        <v>490.6033333333333</v>
      </c>
      <c r="I16" s="2">
        <f t="shared" si="7"/>
        <v>2.9450927743894311</v>
      </c>
      <c r="J16" s="72">
        <f t="shared" si="8"/>
        <v>1.0801403189467271</v>
      </c>
      <c r="L16" s="72">
        <f t="shared" si="2"/>
        <v>7.7090957647286185E-2</v>
      </c>
      <c r="M16" s="72">
        <f t="shared" ref="M16" si="21">LN(L16)</f>
        <v>-2.5627692861301377</v>
      </c>
      <c r="N16">
        <v>0</v>
      </c>
      <c r="O16">
        <v>14</v>
      </c>
      <c r="Q16">
        <v>69</v>
      </c>
      <c r="R16" s="72">
        <v>98</v>
      </c>
      <c r="S16" s="72">
        <v>127</v>
      </c>
      <c r="T16" s="72">
        <v>157</v>
      </c>
    </row>
    <row r="17" spans="2:22" x14ac:dyDescent="0.25">
      <c r="B17" s="2">
        <f t="shared" si="3"/>
        <v>490.6033333333333</v>
      </c>
      <c r="C17" s="72">
        <v>55.6</v>
      </c>
      <c r="D17" s="89">
        <f t="shared" si="4"/>
        <v>0.66666666666666663</v>
      </c>
      <c r="E17" s="89">
        <f t="shared" si="5"/>
        <v>1</v>
      </c>
      <c r="F17" s="89">
        <f t="shared" si="18"/>
        <v>0.66666666666666663</v>
      </c>
      <c r="G17" s="2">
        <f t="shared" si="0"/>
        <v>37.066666666666663</v>
      </c>
      <c r="H17" s="2">
        <f t="shared" si="1"/>
        <v>527.66999999999996</v>
      </c>
      <c r="I17" s="2">
        <f t="shared" si="7"/>
        <v>2.9316143100734875</v>
      </c>
      <c r="J17" s="72">
        <f t="shared" si="8"/>
        <v>1.0755532303762034</v>
      </c>
      <c r="L17" s="72">
        <f t="shared" si="2"/>
        <v>7.283516210962275E-2</v>
      </c>
      <c r="M17" s="72">
        <f t="shared" ref="M17" si="22">LN(L17)</f>
        <v>-2.6195564443732238</v>
      </c>
      <c r="N17">
        <v>0</v>
      </c>
      <c r="O17">
        <v>15</v>
      </c>
      <c r="Q17">
        <f>Q15/Q16</f>
        <v>0.60869565217391308</v>
      </c>
      <c r="R17" s="72">
        <f>R15/R16</f>
        <v>0.70408163265306123</v>
      </c>
      <c r="S17" s="72">
        <f>S15/S16</f>
        <v>0.77165354330708658</v>
      </c>
      <c r="T17" s="72">
        <f>T15/T16</f>
        <v>0.80891719745222934</v>
      </c>
    </row>
    <row r="18" spans="2:22" x14ac:dyDescent="0.25">
      <c r="B18" s="2">
        <f t="shared" si="3"/>
        <v>527.66999999999996</v>
      </c>
      <c r="C18" s="72">
        <v>56.6</v>
      </c>
      <c r="D18" s="89">
        <f t="shared" si="4"/>
        <v>0.66666666666666663</v>
      </c>
      <c r="E18" s="89">
        <f t="shared" si="5"/>
        <v>1</v>
      </c>
      <c r="F18" s="89">
        <f t="shared" si="18"/>
        <v>0.66666666666666663</v>
      </c>
      <c r="G18" s="2">
        <f t="shared" si="0"/>
        <v>37.733333333333334</v>
      </c>
      <c r="H18" s="2">
        <f t="shared" si="1"/>
        <v>565.40333333333331</v>
      </c>
      <c r="I18" s="2">
        <f t="shared" si="7"/>
        <v>2.919783120738364</v>
      </c>
      <c r="J18" s="72">
        <f t="shared" si="8"/>
        <v>1.0715093398020228</v>
      </c>
      <c r="L18" s="72">
        <f t="shared" si="2"/>
        <v>6.9068252460955701E-2</v>
      </c>
      <c r="M18" s="72">
        <f t="shared" ref="M18" si="23">LN(L18)</f>
        <v>-2.6726600971864807</v>
      </c>
      <c r="N18">
        <v>0</v>
      </c>
      <c r="O18">
        <v>16</v>
      </c>
      <c r="Q18">
        <f>EXP(Q17)</f>
        <v>1.8380324009914732</v>
      </c>
      <c r="R18" s="72">
        <f>EXP(R17)</f>
        <v>2.0219889034052172</v>
      </c>
      <c r="S18" s="72">
        <f>EXP(S17)</f>
        <v>2.163340475069186</v>
      </c>
      <c r="T18" s="72">
        <f>EXP(T17)</f>
        <v>2.2454752634984612</v>
      </c>
    </row>
    <row r="19" spans="2:22" x14ac:dyDescent="0.25">
      <c r="B19" s="2">
        <f t="shared" si="3"/>
        <v>565.40333333333331</v>
      </c>
      <c r="C19" s="72">
        <v>57.6</v>
      </c>
      <c r="D19" s="89">
        <f t="shared" si="4"/>
        <v>0.66666666666666663</v>
      </c>
      <c r="E19" s="89">
        <f t="shared" si="5"/>
        <v>1</v>
      </c>
      <c r="F19" s="89">
        <f t="shared" si="18"/>
        <v>0.66666666666666663</v>
      </c>
      <c r="G19" s="2">
        <f t="shared" si="0"/>
        <v>38.4</v>
      </c>
      <c r="H19" s="2">
        <f t="shared" si="1"/>
        <v>603.80333333333328</v>
      </c>
      <c r="I19" s="2">
        <f t="shared" si="7"/>
        <v>2.9093105213812098</v>
      </c>
      <c r="J19" s="72">
        <f t="shared" si="8"/>
        <v>1.0679161188767901</v>
      </c>
      <c r="L19" s="72">
        <f t="shared" si="2"/>
        <v>6.5709197076008738E-2</v>
      </c>
      <c r="M19" s="72">
        <f t="shared" ref="M19" si="24">LN(L19)</f>
        <v>-2.7225163773524832</v>
      </c>
      <c r="N19">
        <v>0</v>
      </c>
      <c r="O19">
        <v>17</v>
      </c>
      <c r="Q19">
        <f>EXP(1)</f>
        <v>2.7182818284590451</v>
      </c>
      <c r="R19" s="72">
        <f>EXP(1)</f>
        <v>2.7182818284590451</v>
      </c>
      <c r="S19" s="72">
        <f>EXP(1)</f>
        <v>2.7182818284590451</v>
      </c>
      <c r="T19" s="72">
        <f>EXP(1)</f>
        <v>2.7182818284590451</v>
      </c>
    </row>
    <row r="20" spans="2:22" x14ac:dyDescent="0.25">
      <c r="B20" s="2">
        <f t="shared" si="3"/>
        <v>603.80333333333328</v>
      </c>
      <c r="C20" s="72">
        <v>58.6</v>
      </c>
      <c r="D20" s="89">
        <f t="shared" si="4"/>
        <v>0.66666666666666663</v>
      </c>
      <c r="E20" s="89">
        <f t="shared" si="5"/>
        <v>1</v>
      </c>
      <c r="F20" s="89">
        <f t="shared" si="18"/>
        <v>0.66666666666666663</v>
      </c>
      <c r="G20" s="2">
        <f t="shared" si="0"/>
        <v>39.066666666666663</v>
      </c>
      <c r="H20" s="2">
        <f t="shared" si="1"/>
        <v>642.86999999999989</v>
      </c>
      <c r="I20" s="2">
        <f t="shared" si="7"/>
        <v>2.8999717013670492</v>
      </c>
      <c r="J20" s="72">
        <f t="shared" si="8"/>
        <v>1.0647009787955239</v>
      </c>
      <c r="L20" s="72">
        <f t="shared" si="2"/>
        <v>6.269398865379304E-2</v>
      </c>
      <c r="M20" s="72">
        <f t="shared" ref="M20" si="25">LN(L20)</f>
        <v>-2.7694897106796814</v>
      </c>
      <c r="N20">
        <v>0</v>
      </c>
      <c r="O20">
        <v>18</v>
      </c>
      <c r="Q20">
        <f>Q19/Q18</f>
        <v>1.4789085475276424</v>
      </c>
      <c r="R20" s="72">
        <f>R19/R18</f>
        <v>1.3443604086457674</v>
      </c>
      <c r="S20" s="72">
        <f>S19/S18</f>
        <v>1.2565205799942847</v>
      </c>
      <c r="T20" s="72">
        <f>T19/T18</f>
        <v>1.210559685357633</v>
      </c>
    </row>
    <row r="21" spans="2:22" x14ac:dyDescent="0.25">
      <c r="B21" s="2">
        <f t="shared" si="3"/>
        <v>642.86999999999989</v>
      </c>
      <c r="C21" s="72">
        <v>59.6</v>
      </c>
      <c r="D21" s="89">
        <f t="shared" si="4"/>
        <v>0.66666666666666663</v>
      </c>
      <c r="E21" s="89">
        <f t="shared" si="5"/>
        <v>1</v>
      </c>
      <c r="F21" s="89">
        <f t="shared" si="18"/>
        <v>0.66666666666666663</v>
      </c>
      <c r="G21" s="2">
        <f t="shared" si="0"/>
        <v>39.733333333333334</v>
      </c>
      <c r="H21" s="2">
        <f t="shared" si="1"/>
        <v>682.60333333333324</v>
      </c>
      <c r="I21" s="2">
        <f t="shared" si="7"/>
        <v>2.8915889805381534</v>
      </c>
      <c r="J21" s="72">
        <f t="shared" si="8"/>
        <v>1.0618061712839817</v>
      </c>
      <c r="L21" s="72">
        <f t="shared" si="2"/>
        <v>5.9971393246966653E-2</v>
      </c>
      <c r="M21" s="72">
        <f t="shared" ref="M21" si="26">LN(L21)</f>
        <v>-2.8138876096726095</v>
      </c>
      <c r="N21">
        <v>0</v>
      </c>
      <c r="O21">
        <v>19</v>
      </c>
      <c r="Q21">
        <f>LN(Q20)</f>
        <v>0.39130434782608681</v>
      </c>
      <c r="R21" s="72">
        <f>LN(R20)</f>
        <v>0.2959183673469386</v>
      </c>
      <c r="S21" s="72">
        <f>LN(S20)</f>
        <v>0.22834645669291329</v>
      </c>
      <c r="T21" s="72">
        <f>LN(T20)</f>
        <v>0.19108280254777069</v>
      </c>
    </row>
    <row r="22" spans="2:22" x14ac:dyDescent="0.25">
      <c r="B22" s="2">
        <f t="shared" si="3"/>
        <v>682.60333333333324</v>
      </c>
      <c r="C22" s="72">
        <v>60.6</v>
      </c>
      <c r="D22" s="89">
        <f t="shared" si="4"/>
        <v>0.66666666666666663</v>
      </c>
      <c r="E22" s="89">
        <f t="shared" si="5"/>
        <v>1</v>
      </c>
      <c r="F22" s="89">
        <f t="shared" si="18"/>
        <v>0.66666666666666663</v>
      </c>
      <c r="G22" s="2">
        <f t="shared" si="0"/>
        <v>40.4</v>
      </c>
      <c r="H22" s="2">
        <f t="shared" si="1"/>
        <v>723.00333333333322</v>
      </c>
      <c r="I22" s="2">
        <f t="shared" si="7"/>
        <v>2.8840200695078364</v>
      </c>
      <c r="J22" s="72">
        <f t="shared" si="8"/>
        <v>1.0591851783124411</v>
      </c>
      <c r="L22" s="72">
        <f t="shared" si="2"/>
        <v>5.7499912817617724E-2</v>
      </c>
      <c r="M22" s="72">
        <f t="shared" ref="M22" si="27">LN(L22)</f>
        <v>-2.8559718473953257</v>
      </c>
      <c r="N22">
        <v>0</v>
      </c>
      <c r="O22">
        <v>20</v>
      </c>
      <c r="Q22" s="1">
        <f>Q21</f>
        <v>0.39130434782608681</v>
      </c>
      <c r="R22" s="1">
        <f>R21</f>
        <v>0.2959183673469386</v>
      </c>
      <c r="S22" s="1">
        <f>S21</f>
        <v>0.22834645669291329</v>
      </c>
      <c r="T22" s="1">
        <f>T21</f>
        <v>0.19108280254777069</v>
      </c>
    </row>
    <row r="23" spans="2:22" x14ac:dyDescent="0.25">
      <c r="B23" s="2">
        <f t="shared" si="3"/>
        <v>723.00333333333322</v>
      </c>
      <c r="C23" s="72">
        <v>61.6</v>
      </c>
      <c r="D23" s="89">
        <f t="shared" si="4"/>
        <v>0.66666666666666663</v>
      </c>
      <c r="E23" s="89">
        <f t="shared" si="5"/>
        <v>1</v>
      </c>
      <c r="F23" s="89">
        <f t="shared" si="18"/>
        <v>0.66666666666666663</v>
      </c>
      <c r="G23" s="2">
        <f t="shared" si="0"/>
        <v>41.066666666666663</v>
      </c>
      <c r="H23" s="2">
        <f t="shared" si="1"/>
        <v>764.06999999999994</v>
      </c>
      <c r="I23" s="2">
        <f t="shared" si="7"/>
        <v>2.8771496723144159</v>
      </c>
      <c r="J23" s="72">
        <f t="shared" si="8"/>
        <v>1.0568001069612405</v>
      </c>
      <c r="L23" s="72">
        <f t="shared" si="2"/>
        <v>5.524557543835084E-2</v>
      </c>
      <c r="M23" s="72">
        <f t="shared" ref="M23" si="28">LN(L23)</f>
        <v>-2.8959670243548401</v>
      </c>
      <c r="N23">
        <v>0</v>
      </c>
      <c r="O23">
        <v>21</v>
      </c>
    </row>
    <row r="24" spans="2:22" x14ac:dyDescent="0.25">
      <c r="B24" s="2">
        <f t="shared" si="3"/>
        <v>764.06999999999994</v>
      </c>
      <c r="C24" s="72">
        <v>62.6</v>
      </c>
      <c r="D24" s="89">
        <f t="shared" si="4"/>
        <v>0.66666666666666663</v>
      </c>
      <c r="E24" s="89">
        <f t="shared" si="5"/>
        <v>1</v>
      </c>
      <c r="F24" s="89">
        <f t="shared" si="18"/>
        <v>0.66666666666666663</v>
      </c>
      <c r="G24" s="2">
        <f t="shared" si="0"/>
        <v>41.733333333333334</v>
      </c>
      <c r="H24" s="2">
        <f t="shared" si="1"/>
        <v>805.80333333333328</v>
      </c>
      <c r="I24" s="2">
        <f t="shared" si="7"/>
        <v>2.870883371672043</v>
      </c>
      <c r="J24" s="72">
        <f t="shared" si="8"/>
        <v>1.0546197774200445</v>
      </c>
      <c r="L24" s="72">
        <f t="shared" si="2"/>
        <v>5.3180301418422692E-2</v>
      </c>
      <c r="M24" s="72">
        <f t="shared" ref="M24" si="29">LN(L24)</f>
        <v>-2.9340672252927149</v>
      </c>
      <c r="N24">
        <v>0</v>
      </c>
      <c r="O24">
        <v>22</v>
      </c>
    </row>
    <row r="25" spans="2:22" x14ac:dyDescent="0.25">
      <c r="B25" s="2">
        <f t="shared" si="3"/>
        <v>805.80333333333328</v>
      </c>
      <c r="C25" s="72">
        <v>63.6</v>
      </c>
      <c r="D25" s="89">
        <f t="shared" si="4"/>
        <v>0.66666666666666663</v>
      </c>
      <c r="E25" s="89">
        <f t="shared" si="5"/>
        <v>1</v>
      </c>
      <c r="F25" s="89">
        <f t="shared" si="18"/>
        <v>0.66666666666666663</v>
      </c>
      <c r="G25" s="2">
        <f t="shared" si="0"/>
        <v>42.4</v>
      </c>
      <c r="H25" s="2">
        <f t="shared" si="1"/>
        <v>848.20333333333326</v>
      </c>
      <c r="I25" s="2">
        <f t="shared" si="7"/>
        <v>2.8651431043909925</v>
      </c>
      <c r="J25" s="72">
        <f t="shared" si="8"/>
        <v>1.052618298095896</v>
      </c>
      <c r="L25" s="72">
        <f t="shared" si="2"/>
        <v>5.1280677499059152E-2</v>
      </c>
      <c r="M25" s="72">
        <f t="shared" ref="M25" si="30">LN(L25)</f>
        <v>-2.970441254696873</v>
      </c>
      <c r="N25">
        <v>0</v>
      </c>
      <c r="O25">
        <v>23</v>
      </c>
      <c r="Q25" s="37">
        <v>20</v>
      </c>
      <c r="S25" s="72">
        <v>20</v>
      </c>
      <c r="T25" s="72">
        <v>50</v>
      </c>
      <c r="U25" s="72">
        <v>80</v>
      </c>
      <c r="V25" s="72">
        <v>120</v>
      </c>
    </row>
    <row r="26" spans="2:22" x14ac:dyDescent="0.25">
      <c r="B26" s="2">
        <f t="shared" si="3"/>
        <v>848.20333333333326</v>
      </c>
      <c r="C26" s="72">
        <v>64.599999999999994</v>
      </c>
      <c r="D26" s="89">
        <f t="shared" si="4"/>
        <v>0.66666666666666663</v>
      </c>
      <c r="E26" s="89">
        <f t="shared" si="5"/>
        <v>1</v>
      </c>
      <c r="F26" s="89">
        <f t="shared" si="18"/>
        <v>0.66666666666666663</v>
      </c>
      <c r="G26" s="2">
        <f t="shared" si="0"/>
        <v>43.066666666666663</v>
      </c>
      <c r="H26" s="2">
        <f t="shared" si="1"/>
        <v>891.27</v>
      </c>
      <c r="I26" s="2">
        <f t="shared" si="7"/>
        <v>2.8598637645982428</v>
      </c>
      <c r="J26" s="72">
        <f t="shared" si="8"/>
        <v>1.050773988941331</v>
      </c>
      <c r="L26" s="72">
        <f t="shared" si="2"/>
        <v>4.9527024945913455E-2</v>
      </c>
      <c r="M26" s="72">
        <f t="shared" ref="M26" si="31">LN(L26)</f>
        <v>-3.0052367998853113</v>
      </c>
      <c r="N26">
        <v>0</v>
      </c>
      <c r="O26">
        <v>24</v>
      </c>
      <c r="Q26" s="37">
        <v>50</v>
      </c>
      <c r="S26" s="72">
        <v>50</v>
      </c>
      <c r="T26" s="72">
        <v>80</v>
      </c>
      <c r="U26" s="72">
        <v>120</v>
      </c>
      <c r="V26" s="72">
        <v>165</v>
      </c>
    </row>
    <row r="27" spans="2:22" x14ac:dyDescent="0.25">
      <c r="B27" s="2">
        <f t="shared" si="3"/>
        <v>891.27</v>
      </c>
      <c r="C27" s="72">
        <v>65.599999999999994</v>
      </c>
      <c r="D27" s="89">
        <f t="shared" si="4"/>
        <v>0.66666666666666663</v>
      </c>
      <c r="E27" s="89">
        <f t="shared" si="5"/>
        <v>1</v>
      </c>
      <c r="F27" s="89">
        <f t="shared" si="18"/>
        <v>0.66666666666666663</v>
      </c>
      <c r="G27" s="2">
        <f t="shared" si="0"/>
        <v>43.733333333333327</v>
      </c>
      <c r="H27" s="2">
        <f t="shared" si="1"/>
        <v>935.00333333333333</v>
      </c>
      <c r="I27" s="2">
        <f t="shared" si="7"/>
        <v>2.854990619893929</v>
      </c>
      <c r="J27" s="72">
        <f t="shared" si="8"/>
        <v>1.0490685576013254</v>
      </c>
      <c r="L27" s="72">
        <f t="shared" si="2"/>
        <v>4.7902682475290052E-2</v>
      </c>
      <c r="M27" s="72">
        <f t="shared" ref="M27" si="32">LN(L27)</f>
        <v>-3.0385837745614794</v>
      </c>
      <c r="N27">
        <v>0</v>
      </c>
      <c r="O27">
        <v>25</v>
      </c>
      <c r="Q27" s="37">
        <v>80</v>
      </c>
    </row>
    <row r="28" spans="2:22" x14ac:dyDescent="0.25">
      <c r="B28" s="2">
        <f t="shared" si="3"/>
        <v>935.00333333333333</v>
      </c>
      <c r="C28" s="72">
        <v>66.599999999999994</v>
      </c>
      <c r="D28" s="89">
        <f t="shared" si="4"/>
        <v>0.66666666666666663</v>
      </c>
      <c r="E28" s="89">
        <f t="shared" si="5"/>
        <v>1</v>
      </c>
      <c r="F28" s="89">
        <f t="shared" si="18"/>
        <v>0.66666666666666663</v>
      </c>
      <c r="G28" s="2">
        <f t="shared" si="0"/>
        <v>44.399999999999991</v>
      </c>
      <c r="H28" s="2">
        <f t="shared" si="1"/>
        <v>979.40333333333331</v>
      </c>
      <c r="I28" s="2">
        <f t="shared" si="7"/>
        <v>2.8504773221802093</v>
      </c>
      <c r="J28" s="72">
        <f t="shared" si="8"/>
        <v>1.0474864617238442</v>
      </c>
      <c r="L28" s="72">
        <f t="shared" si="2"/>
        <v>4.6393448361990205E-2</v>
      </c>
      <c r="M28" s="72">
        <f t="shared" ref="M28" si="33">LN(L28)</f>
        <v>-3.0705970288144968</v>
      </c>
      <c r="N28">
        <v>0</v>
      </c>
      <c r="O28">
        <v>26</v>
      </c>
      <c r="Q28" s="37">
        <v>120</v>
      </c>
      <c r="S28" s="72">
        <f>S25/S26</f>
        <v>0.4</v>
      </c>
      <c r="T28" s="72">
        <f>T25/T26</f>
        <v>0.625</v>
      </c>
      <c r="U28" s="72">
        <f>U25/U26</f>
        <v>0.66666666666666663</v>
      </c>
      <c r="V28" s="72">
        <f>V25/V26</f>
        <v>0.72727272727272729</v>
      </c>
    </row>
    <row r="29" spans="2:22" x14ac:dyDescent="0.25">
      <c r="B29" s="2">
        <f t="shared" si="3"/>
        <v>979.40333333333331</v>
      </c>
      <c r="C29" s="72">
        <v>67.599999999999994</v>
      </c>
      <c r="D29" s="89">
        <f t="shared" si="4"/>
        <v>0.66666666666666663</v>
      </c>
      <c r="E29" s="89">
        <f t="shared" si="5"/>
        <v>1</v>
      </c>
      <c r="F29" s="89">
        <f t="shared" si="18"/>
        <v>0.66666666666666663</v>
      </c>
      <c r="G29" s="2">
        <f t="shared" si="0"/>
        <v>45.066666666666663</v>
      </c>
      <c r="H29" s="2">
        <f t="shared" si="1"/>
        <v>1024.47</v>
      </c>
      <c r="I29" s="2">
        <f t="shared" si="7"/>
        <v>2.8462843593923797</v>
      </c>
      <c r="J29" s="72">
        <f t="shared" si="8"/>
        <v>1.0460144101340614</v>
      </c>
      <c r="L29" s="72">
        <f t="shared" si="2"/>
        <v>4.4987141966633899E-2</v>
      </c>
      <c r="M29" s="72">
        <f t="shared" ref="M29" si="34">LN(L29)</f>
        <v>-3.101378564116378</v>
      </c>
      <c r="N29">
        <v>0</v>
      </c>
      <c r="O29">
        <v>27</v>
      </c>
      <c r="Q29" s="37">
        <v>165</v>
      </c>
      <c r="S29" s="72">
        <f>EXP(S28)</f>
        <v>1.4918246976412703</v>
      </c>
      <c r="T29" s="72">
        <f>EXP(T28)</f>
        <v>1.8682459574322223</v>
      </c>
      <c r="U29" s="72">
        <f>EXP(U28)</f>
        <v>1.9477340410546757</v>
      </c>
      <c r="V29" s="72">
        <f>EXP(V28)</f>
        <v>2.0694290071569563</v>
      </c>
    </row>
    <row r="30" spans="2:22" x14ac:dyDescent="0.25">
      <c r="B30" s="2">
        <f t="shared" si="3"/>
        <v>1024.47</v>
      </c>
      <c r="C30" s="72">
        <v>68.599999999999994</v>
      </c>
      <c r="D30" s="89">
        <f t="shared" si="4"/>
        <v>0.66666666666666663</v>
      </c>
      <c r="E30" s="89">
        <f t="shared" si="5"/>
        <v>1</v>
      </c>
      <c r="F30" s="89">
        <f t="shared" si="18"/>
        <v>0.66666666666666663</v>
      </c>
      <c r="G30" s="2">
        <f t="shared" si="0"/>
        <v>45.733333333333327</v>
      </c>
      <c r="H30" s="2">
        <f t="shared" si="1"/>
        <v>1070.2033333333334</v>
      </c>
      <c r="I30" s="2">
        <f t="shared" si="7"/>
        <v>2.8423778381820353</v>
      </c>
      <c r="J30" s="72">
        <f t="shared" si="8"/>
        <v>1.0446409688261573</v>
      </c>
      <c r="L30" s="72">
        <f t="shared" si="2"/>
        <v>4.3673255881622866E-2</v>
      </c>
      <c r="M30" s="72">
        <f t="shared" ref="M30" si="35">LN(L30)</f>
        <v>-3.1310193577806289</v>
      </c>
      <c r="N30">
        <v>0</v>
      </c>
      <c r="O30">
        <v>28</v>
      </c>
      <c r="Q30" s="37">
        <v>220</v>
      </c>
      <c r="S30" s="72">
        <f>EXP(1)</f>
        <v>2.7182818284590451</v>
      </c>
      <c r="T30" s="72">
        <f>EXP(1)</f>
        <v>2.7182818284590451</v>
      </c>
      <c r="U30" s="72">
        <f>EXP(1)</f>
        <v>2.7182818284590451</v>
      </c>
      <c r="V30" s="72">
        <f>EXP(1)</f>
        <v>2.7182818284590451</v>
      </c>
    </row>
    <row r="31" spans="2:22" x14ac:dyDescent="0.25">
      <c r="B31" s="2">
        <f t="shared" si="3"/>
        <v>1070.2033333333334</v>
      </c>
      <c r="C31" s="72">
        <v>69.599999999999994</v>
      </c>
      <c r="D31" s="89">
        <f t="shared" si="4"/>
        <v>0.66666666666666663</v>
      </c>
      <c r="E31" s="89">
        <f t="shared" si="5"/>
        <v>1</v>
      </c>
      <c r="F31" s="89">
        <f t="shared" si="18"/>
        <v>0.66666666666666663</v>
      </c>
      <c r="G31" s="2">
        <f t="shared" si="0"/>
        <v>46.399999999999991</v>
      </c>
      <c r="H31" s="2">
        <f t="shared" si="1"/>
        <v>1116.6033333333335</v>
      </c>
      <c r="I31" s="2">
        <f t="shared" si="7"/>
        <v>2.8387285178579633</v>
      </c>
      <c r="J31" s="72">
        <f t="shared" si="8"/>
        <v>1.0433562469437272</v>
      </c>
      <c r="L31" s="72">
        <f t="shared" si="2"/>
        <v>4.2442677569687649E-2</v>
      </c>
      <c r="M31" s="72">
        <f t="shared" ref="M31" si="36">LN(L31)</f>
        <v>-3.1596008765175441</v>
      </c>
      <c r="N31">
        <v>0</v>
      </c>
      <c r="O31">
        <v>29</v>
      </c>
      <c r="Q31" s="37">
        <v>270</v>
      </c>
      <c r="S31" s="72">
        <f>S30/S29</f>
        <v>1.8221188003905089</v>
      </c>
      <c r="T31" s="72">
        <f>T30/T29</f>
        <v>1.4549914146182013</v>
      </c>
      <c r="U31" s="72">
        <f>U30/U29</f>
        <v>1.3956124250860895</v>
      </c>
      <c r="V31" s="72">
        <f>V30/V29</f>
        <v>1.3135419572539491</v>
      </c>
    </row>
    <row r="32" spans="2:22" x14ac:dyDescent="0.25">
      <c r="B32" s="2">
        <f t="shared" si="3"/>
        <v>1116.6033333333335</v>
      </c>
      <c r="C32" s="72">
        <v>70.599999999999994</v>
      </c>
      <c r="D32" s="89">
        <f t="shared" si="4"/>
        <v>0.66666666666666663</v>
      </c>
      <c r="E32" s="89">
        <f t="shared" si="5"/>
        <v>1</v>
      </c>
      <c r="F32" s="89">
        <f t="shared" si="18"/>
        <v>0.66666666666666663</v>
      </c>
      <c r="G32" s="2">
        <f t="shared" si="0"/>
        <v>47.066666666666663</v>
      </c>
      <c r="H32" s="2">
        <f t="shared" si="1"/>
        <v>1163.67</v>
      </c>
      <c r="I32" s="2">
        <f t="shared" si="7"/>
        <v>2.8353110370920094</v>
      </c>
      <c r="J32" s="72">
        <f t="shared" si="8"/>
        <v>1.0421516444216239</v>
      </c>
      <c r="L32" s="72">
        <f t="shared" si="2"/>
        <v>4.1287464816905241E-2</v>
      </c>
      <c r="M32" s="72">
        <f t="shared" ref="M32" si="37">LN(L32)</f>
        <v>-3.1871963404144208</v>
      </c>
      <c r="N32">
        <v>1</v>
      </c>
      <c r="O32">
        <v>30</v>
      </c>
      <c r="Q32" s="37">
        <v>400</v>
      </c>
      <c r="S32" s="72">
        <f>LN(S31)</f>
        <v>0.6</v>
      </c>
      <c r="T32" s="72">
        <f>LN(T31)</f>
        <v>0.37499999999999994</v>
      </c>
      <c r="U32" s="72">
        <f>LN(U31)</f>
        <v>0.33333333333333331</v>
      </c>
      <c r="V32" s="72">
        <f>LN(V31)</f>
        <v>0.27272727272727254</v>
      </c>
    </row>
    <row r="33" spans="2:22" x14ac:dyDescent="0.25">
      <c r="B33" s="2">
        <f t="shared" si="3"/>
        <v>1163.67</v>
      </c>
      <c r="C33" s="72">
        <v>71.599999999999994</v>
      </c>
      <c r="D33" s="89">
        <f t="shared" si="4"/>
        <v>0.66666666666666663</v>
      </c>
      <c r="E33" s="89">
        <f t="shared" si="5"/>
        <v>1</v>
      </c>
      <c r="F33" s="89">
        <f t="shared" si="18"/>
        <v>0.66666666666666663</v>
      </c>
      <c r="G33" s="2">
        <f t="shared" si="0"/>
        <v>47.733333333333327</v>
      </c>
      <c r="H33" s="2">
        <f t="shared" si="1"/>
        <v>1211.4033333333334</v>
      </c>
      <c r="I33" s="2">
        <f t="shared" si="7"/>
        <v>2.8321032899579381</v>
      </c>
      <c r="J33" s="72">
        <f t="shared" si="8"/>
        <v>1.0410196476091447</v>
      </c>
      <c r="L33" s="72">
        <f t="shared" si="2"/>
        <v>4.0200663238724857E-2</v>
      </c>
      <c r="M33" s="72">
        <f t="shared" ref="M33" si="38">LN(L33)</f>
        <v>-3.2138717850175174</v>
      </c>
      <c r="N33">
        <v>1</v>
      </c>
      <c r="O33">
        <v>31</v>
      </c>
      <c r="Q33" s="37">
        <v>700</v>
      </c>
      <c r="S33" s="1">
        <f>S32</f>
        <v>0.6</v>
      </c>
      <c r="T33" s="1">
        <f>T32</f>
        <v>0.37499999999999994</v>
      </c>
      <c r="U33" s="1">
        <f>U32</f>
        <v>0.33333333333333331</v>
      </c>
      <c r="V33" s="1">
        <f>V32</f>
        <v>0.27272727272727254</v>
      </c>
    </row>
    <row r="34" spans="2:22" x14ac:dyDescent="0.25">
      <c r="B34" s="2">
        <f t="shared" si="3"/>
        <v>1211.4033333333334</v>
      </c>
      <c r="C34" s="72">
        <v>72.599999999999994</v>
      </c>
      <c r="D34" s="89">
        <f t="shared" si="4"/>
        <v>0.66666666666666663</v>
      </c>
      <c r="E34" s="89">
        <f t="shared" si="5"/>
        <v>1</v>
      </c>
      <c r="F34" s="89">
        <f t="shared" si="18"/>
        <v>0.66666666666666663</v>
      </c>
      <c r="G34" s="2">
        <f t="shared" si="0"/>
        <v>48.399999999999991</v>
      </c>
      <c r="H34" s="2">
        <f t="shared" si="1"/>
        <v>1259.8033333333335</v>
      </c>
      <c r="I34" s="2">
        <f t="shared" si="7"/>
        <v>2.829085918705772</v>
      </c>
      <c r="J34" s="72">
        <f t="shared" si="8"/>
        <v>1.0399536625566492</v>
      </c>
      <c r="L34" s="72">
        <f t="shared" si="2"/>
        <v>3.9176156926676246E-2</v>
      </c>
      <c r="M34" s="72">
        <f t="shared" ref="M34" si="39">LN(L34)</f>
        <v>-3.2396869589061472</v>
      </c>
      <c r="N34">
        <v>1</v>
      </c>
      <c r="O34">
        <v>1</v>
      </c>
      <c r="Q34" s="37">
        <v>1170</v>
      </c>
    </row>
    <row r="35" spans="2:22" x14ac:dyDescent="0.25">
      <c r="B35" s="2">
        <f t="shared" si="3"/>
        <v>1259.8033333333335</v>
      </c>
      <c r="C35" s="72">
        <v>73.599999999999994</v>
      </c>
      <c r="D35" s="89">
        <f t="shared" si="4"/>
        <v>0.66666666666666663</v>
      </c>
      <c r="E35" s="89">
        <f t="shared" si="5"/>
        <v>1</v>
      </c>
      <c r="F35" s="89">
        <f t="shared" si="18"/>
        <v>0.66666666666666663</v>
      </c>
      <c r="G35" s="2">
        <f t="shared" si="0"/>
        <v>49.066666666666663</v>
      </c>
      <c r="H35" s="2">
        <f t="shared" si="1"/>
        <v>1308.8700000000001</v>
      </c>
      <c r="I35" s="2">
        <f t="shared" si="7"/>
        <v>2.8262418985600966</v>
      </c>
      <c r="J35" s="72">
        <f t="shared" si="8"/>
        <v>1.0389478781079586</v>
      </c>
      <c r="L35" s="72">
        <f t="shared" si="2"/>
        <v>3.8208545418876756E-2</v>
      </c>
      <c r="M35" s="72">
        <f t="shared" ref="M35" si="40">LN(L35)</f>
        <v>-3.2646960863223469</v>
      </c>
      <c r="N35">
        <v>1</v>
      </c>
      <c r="O35">
        <v>2</v>
      </c>
      <c r="Q35" s="37">
        <v>1763</v>
      </c>
      <c r="S35" s="72">
        <v>165</v>
      </c>
      <c r="T35" s="72">
        <v>220</v>
      </c>
      <c r="U35" s="72">
        <v>400</v>
      </c>
      <c r="V35" s="72">
        <v>700</v>
      </c>
    </row>
    <row r="36" spans="2:22" x14ac:dyDescent="0.25">
      <c r="B36" s="2">
        <f t="shared" si="3"/>
        <v>1308.8700000000001</v>
      </c>
      <c r="C36" s="72">
        <v>74.599999999999994</v>
      </c>
      <c r="D36" s="89">
        <f t="shared" si="4"/>
        <v>0.66666666666666663</v>
      </c>
      <c r="E36" s="89">
        <f t="shared" si="5"/>
        <v>1</v>
      </c>
      <c r="F36" s="89">
        <f t="shared" si="18"/>
        <v>0.66666666666666663</v>
      </c>
      <c r="G36" s="2">
        <f t="shared" si="0"/>
        <v>49.733333333333327</v>
      </c>
      <c r="H36" s="2">
        <f t="shared" si="1"/>
        <v>1358.6033333333335</v>
      </c>
      <c r="I36" s="2">
        <f t="shared" si="7"/>
        <v>2.8235561956336532</v>
      </c>
      <c r="J36" s="72">
        <f t="shared" si="8"/>
        <v>1.0379971527602689</v>
      </c>
      <c r="L36" s="72">
        <f t="shared" si="2"/>
        <v>3.7293041734413591E-2</v>
      </c>
      <c r="M36" s="72">
        <f t="shared" ref="M36" si="41">LN(L36)</f>
        <v>-3.2889485184099745</v>
      </c>
      <c r="N36">
        <v>1</v>
      </c>
      <c r="O36">
        <v>3</v>
      </c>
      <c r="Q36" s="37">
        <v>2281</v>
      </c>
      <c r="S36" s="72">
        <v>220</v>
      </c>
      <c r="T36" s="72">
        <v>270</v>
      </c>
      <c r="U36" s="72">
        <v>700</v>
      </c>
      <c r="V36" s="72">
        <v>1170</v>
      </c>
    </row>
    <row r="37" spans="2:22" x14ac:dyDescent="0.25">
      <c r="B37" s="2">
        <f t="shared" si="3"/>
        <v>1358.6033333333335</v>
      </c>
      <c r="C37" s="72">
        <v>75.599999999999994</v>
      </c>
      <c r="D37" s="89">
        <f t="shared" si="4"/>
        <v>0.66666666666666663</v>
      </c>
      <c r="E37" s="89">
        <f t="shared" si="5"/>
        <v>1</v>
      </c>
      <c r="F37" s="89">
        <f t="shared" si="18"/>
        <v>0.66666666666666663</v>
      </c>
      <c r="G37" s="2">
        <f t="shared" si="0"/>
        <v>50.399999999999991</v>
      </c>
      <c r="H37" s="2">
        <f t="shared" si="1"/>
        <v>1409.0033333333336</v>
      </c>
      <c r="I37" s="2">
        <f t="shared" si="7"/>
        <v>2.8210154833612</v>
      </c>
      <c r="J37" s="72">
        <f t="shared" si="8"/>
        <v>1.0370969206120992</v>
      </c>
      <c r="L37" s="72">
        <f t="shared" si="2"/>
        <v>3.6425387379656518E-2</v>
      </c>
      <c r="M37" s="72">
        <f t="shared" ref="M37" si="42">LN(L37)</f>
        <v>-3.3124892919634177</v>
      </c>
      <c r="N37">
        <v>1</v>
      </c>
      <c r="O37">
        <v>4</v>
      </c>
      <c r="Q37" s="37"/>
      <c r="S37" s="72"/>
      <c r="T37" s="72"/>
      <c r="U37" s="72"/>
      <c r="V37" s="72"/>
    </row>
    <row r="38" spans="2:22" x14ac:dyDescent="0.25">
      <c r="B38" s="2">
        <f t="shared" si="3"/>
        <v>1409.0033333333336</v>
      </c>
      <c r="C38" s="72">
        <v>76.599999999999994</v>
      </c>
      <c r="D38" s="89">
        <f t="shared" si="4"/>
        <v>0.66666666666666663</v>
      </c>
      <c r="E38" s="89">
        <f t="shared" si="5"/>
        <v>1</v>
      </c>
      <c r="F38" s="89">
        <f t="shared" si="18"/>
        <v>0.66666666666666663</v>
      </c>
      <c r="G38" s="2">
        <f t="shared" si="0"/>
        <v>51.066666666666663</v>
      </c>
      <c r="H38" s="2">
        <f t="shared" si="1"/>
        <v>1460.0700000000002</v>
      </c>
      <c r="I38" s="2">
        <f t="shared" si="7"/>
        <v>2.8186079060959299</v>
      </c>
      <c r="J38" s="72">
        <f t="shared" si="8"/>
        <v>1.0362431127439964</v>
      </c>
      <c r="L38" s="72">
        <f t="shared" si="2"/>
        <v>3.5601781118618642E-2</v>
      </c>
      <c r="M38" s="72">
        <f t="shared" ref="M38" si="43">LN(L38)</f>
        <v>-3.3353596109538102</v>
      </c>
      <c r="N38">
        <v>1</v>
      </c>
      <c r="O38">
        <v>5</v>
      </c>
      <c r="Q38" s="37"/>
      <c r="S38" s="72">
        <f>S35/S36</f>
        <v>0.75</v>
      </c>
      <c r="T38" s="72">
        <f>T35/T36</f>
        <v>0.81481481481481477</v>
      </c>
      <c r="U38" s="72">
        <f>U35/U36</f>
        <v>0.5714285714285714</v>
      </c>
      <c r="V38" s="72">
        <f>V35/V36</f>
        <v>0.59829059829059827</v>
      </c>
    </row>
    <row r="39" spans="2:22" x14ac:dyDescent="0.25">
      <c r="B39" s="2">
        <f t="shared" si="3"/>
        <v>1460.0700000000002</v>
      </c>
      <c r="C39" s="72">
        <v>77.599999999999994</v>
      </c>
      <c r="D39" s="89">
        <f t="shared" si="4"/>
        <v>0.66666666666666663</v>
      </c>
      <c r="E39" s="89">
        <f t="shared" si="5"/>
        <v>1</v>
      </c>
      <c r="F39" s="89">
        <f t="shared" si="18"/>
        <v>0.66666666666666663</v>
      </c>
      <c r="G39" s="2">
        <f t="shared" si="0"/>
        <v>51.733333333333327</v>
      </c>
      <c r="H39" s="2">
        <f t="shared" si="1"/>
        <v>1511.8033333333335</v>
      </c>
      <c r="I39" s="2">
        <f t="shared" si="7"/>
        <v>2.8163228809620362</v>
      </c>
      <c r="J39" s="72">
        <f t="shared" si="8"/>
        <v>1.0354320911554469</v>
      </c>
      <c r="L39" s="72">
        <f t="shared" si="2"/>
        <v>3.4818818974306977E-2</v>
      </c>
      <c r="M39" s="72">
        <f t="shared" ref="M39" si="44">LN(L39)</f>
        <v>-3.3575972632441191</v>
      </c>
      <c r="N39">
        <v>1</v>
      </c>
      <c r="O39">
        <v>6</v>
      </c>
      <c r="Q39" s="37"/>
      <c r="S39" s="72">
        <f>EXP(S38)</f>
        <v>2.1170000166126748</v>
      </c>
      <c r="T39" s="72">
        <f>EXP(T38)</f>
        <v>2.2587573452196406</v>
      </c>
      <c r="U39" s="72">
        <f>EXP(U38)</f>
        <v>1.7707949524351549</v>
      </c>
      <c r="V39" s="72">
        <f>EXP(V38)</f>
        <v>1.8190067280470839</v>
      </c>
    </row>
    <row r="40" spans="2:22" x14ac:dyDescent="0.25">
      <c r="B40" s="2">
        <f t="shared" si="3"/>
        <v>1511.8033333333335</v>
      </c>
      <c r="C40" s="72">
        <v>78.599999999999994</v>
      </c>
      <c r="D40" s="89">
        <f t="shared" si="4"/>
        <v>0.66666666666666663</v>
      </c>
      <c r="E40" s="89">
        <f t="shared" si="5"/>
        <v>1</v>
      </c>
      <c r="F40" s="89">
        <f t="shared" si="18"/>
        <v>0.66666666666666663</v>
      </c>
      <c r="G40" s="2">
        <f t="shared" si="0"/>
        <v>52.399999999999991</v>
      </c>
      <c r="H40" s="2">
        <f t="shared" si="1"/>
        <v>1564.2033333333336</v>
      </c>
      <c r="I40" s="2">
        <f t="shared" si="7"/>
        <v>2.8141509309287724</v>
      </c>
      <c r="J40" s="72">
        <f t="shared" si="8"/>
        <v>1.0346605929783637</v>
      </c>
      <c r="L40" s="72">
        <f t="shared" si="2"/>
        <v>3.4073443447195817E-2</v>
      </c>
      <c r="M40" s="72">
        <f t="shared" ref="M40" si="45">LN(L40)</f>
        <v>-3.3792369826425954</v>
      </c>
      <c r="N40">
        <v>1</v>
      </c>
      <c r="O40">
        <v>7</v>
      </c>
      <c r="Q40" s="37"/>
      <c r="S40" s="72">
        <f>EXP(1)</f>
        <v>2.7182818284590451</v>
      </c>
      <c r="T40" s="72">
        <f>EXP(1)</f>
        <v>2.7182818284590451</v>
      </c>
      <c r="U40" s="72">
        <f>EXP(1)</f>
        <v>2.7182818284590451</v>
      </c>
      <c r="V40" s="72">
        <f>EXP(1)</f>
        <v>2.7182818284590451</v>
      </c>
    </row>
    <row r="41" spans="2:22" x14ac:dyDescent="0.25">
      <c r="B41" s="2">
        <f t="shared" si="3"/>
        <v>1564.2033333333336</v>
      </c>
      <c r="C41" s="72">
        <v>79.599999999999994</v>
      </c>
      <c r="D41" s="89">
        <f t="shared" si="4"/>
        <v>0.66666666666666663</v>
      </c>
      <c r="E41" s="89">
        <f t="shared" si="5"/>
        <v>1</v>
      </c>
      <c r="F41" s="89">
        <f t="shared" si="18"/>
        <v>0.66666666666666663</v>
      </c>
      <c r="G41" s="2">
        <f t="shared" si="0"/>
        <v>53.066666666666663</v>
      </c>
      <c r="H41" s="2">
        <f t="shared" si="1"/>
        <v>1617.2700000000002</v>
      </c>
      <c r="I41" s="2">
        <f t="shared" si="7"/>
        <v>2.812083543511938</v>
      </c>
      <c r="J41" s="72">
        <f t="shared" si="8"/>
        <v>1.0339256831486101</v>
      </c>
      <c r="L41" s="72">
        <f t="shared" si="2"/>
        <v>3.3362900339417773E-2</v>
      </c>
      <c r="M41" s="72">
        <f t="shared" ref="M41" si="46">LN(L41)</f>
        <v>-3.4003107646406794</v>
      </c>
      <c r="N41">
        <v>1</v>
      </c>
      <c r="O41">
        <v>8</v>
      </c>
      <c r="Q41" s="37"/>
      <c r="S41" s="72">
        <f>S40/S39</f>
        <v>1.2840254166877414</v>
      </c>
      <c r="T41" s="72">
        <f>T40/T39</f>
        <v>1.2034412789899398</v>
      </c>
      <c r="U41" s="72">
        <f>U40/U39</f>
        <v>1.5350630092552098</v>
      </c>
      <c r="V41" s="72">
        <f>V40/V39</f>
        <v>1.4943770061683268</v>
      </c>
    </row>
    <row r="42" spans="2:22" x14ac:dyDescent="0.25">
      <c r="B42" s="2">
        <f t="shared" si="3"/>
        <v>1617.2700000000002</v>
      </c>
      <c r="C42" s="72">
        <v>80.599999999999994</v>
      </c>
      <c r="D42" s="89">
        <f t="shared" si="4"/>
        <v>0.66666666666666663</v>
      </c>
      <c r="E42" s="89">
        <f t="shared" si="5"/>
        <v>1</v>
      </c>
      <c r="F42" s="89">
        <f t="shared" si="18"/>
        <v>0.66666666666666663</v>
      </c>
      <c r="G42" s="2">
        <f t="shared" si="0"/>
        <v>53.733333333333327</v>
      </c>
      <c r="H42" s="2">
        <f t="shared" si="1"/>
        <v>1671.0033333333336</v>
      </c>
      <c r="I42" s="2">
        <f t="shared" si="7"/>
        <v>2.8101130506256866</v>
      </c>
      <c r="J42" s="72">
        <f t="shared" si="8"/>
        <v>1.033224714075778</v>
      </c>
      <c r="L42" s="72">
        <f t="shared" si="2"/>
        <v>3.2684701887441492E-2</v>
      </c>
      <c r="M42" s="72">
        <f t="shared" ref="M42" si="47">LN(L42)</f>
        <v>-3.4208481427348842</v>
      </c>
      <c r="N42">
        <v>1</v>
      </c>
      <c r="O42">
        <v>9</v>
      </c>
      <c r="Q42" s="37"/>
      <c r="S42" s="72">
        <f>LN(S41)</f>
        <v>0.24999999999999992</v>
      </c>
      <c r="T42" s="72">
        <f>LN(T41)</f>
        <v>0.18518518518518517</v>
      </c>
      <c r="U42" s="72">
        <f>LN(U41)</f>
        <v>0.42857142857142849</v>
      </c>
      <c r="V42" s="72">
        <f>LN(V41)</f>
        <v>0.40170940170940167</v>
      </c>
    </row>
    <row r="43" spans="2:22" x14ac:dyDescent="0.25">
      <c r="B43" s="2">
        <f t="shared" si="3"/>
        <v>1671.0033333333336</v>
      </c>
      <c r="C43" s="72">
        <v>81.599999999999994</v>
      </c>
      <c r="D43" s="89">
        <f t="shared" si="4"/>
        <v>0.66666666666666663</v>
      </c>
      <c r="E43" s="89">
        <f t="shared" si="5"/>
        <v>1</v>
      </c>
      <c r="F43" s="89">
        <f t="shared" si="18"/>
        <v>0.66666666666666663</v>
      </c>
      <c r="G43" s="2">
        <f t="shared" si="0"/>
        <v>54.399999999999991</v>
      </c>
      <c r="H43" s="2">
        <f t="shared" si="1"/>
        <v>1725.4033333333336</v>
      </c>
      <c r="I43" s="2">
        <f t="shared" si="7"/>
        <v>2.8082325259797161</v>
      </c>
      <c r="J43" s="72">
        <f t="shared" si="8"/>
        <v>1.0325552911324734</v>
      </c>
      <c r="L43" s="72">
        <f t="shared" si="2"/>
        <v>3.2036595152891784E-2</v>
      </c>
      <c r="M43" s="72">
        <f t="shared" ref="M43" si="48">LN(L43)</f>
        <v>-3.4408764310652264</v>
      </c>
      <c r="N43">
        <v>1</v>
      </c>
      <c r="O43">
        <v>10</v>
      </c>
      <c r="Q43" s="37">
        <v>25333</v>
      </c>
      <c r="S43" s="1">
        <f>S42</f>
        <v>0.24999999999999992</v>
      </c>
      <c r="T43" s="1">
        <f>T42</f>
        <v>0.18518518518518517</v>
      </c>
      <c r="U43" s="1">
        <f>U42</f>
        <v>0.42857142857142849</v>
      </c>
      <c r="V43" s="1">
        <f>V42</f>
        <v>0.40170940170940167</v>
      </c>
    </row>
    <row r="44" spans="2:22" x14ac:dyDescent="0.25">
      <c r="B44" s="2">
        <f t="shared" si="3"/>
        <v>1725.4033333333336</v>
      </c>
      <c r="C44" s="72">
        <v>82.6</v>
      </c>
      <c r="D44" s="89">
        <f t="shared" si="4"/>
        <v>0.66666666666666663</v>
      </c>
      <c r="E44" s="89">
        <f t="shared" si="5"/>
        <v>1</v>
      </c>
      <c r="F44" s="89">
        <f t="shared" si="18"/>
        <v>0.66666666666666663</v>
      </c>
      <c r="G44" s="2">
        <f t="shared" si="0"/>
        <v>55.066666666666663</v>
      </c>
      <c r="H44" s="2">
        <f t="shared" si="1"/>
        <v>1780.4700000000003</v>
      </c>
      <c r="I44" s="2">
        <f t="shared" si="7"/>
        <v>2.8064356971025326</v>
      </c>
      <c r="J44" s="72">
        <f t="shared" si="8"/>
        <v>1.031915243005983</v>
      </c>
      <c r="L44" s="72">
        <f t="shared" si="2"/>
        <v>3.1416534816439183E-2</v>
      </c>
      <c r="M44" s="72">
        <f t="shared" ref="M44" si="49">LN(L44)</f>
        <v>-3.4604209381551501</v>
      </c>
      <c r="N44">
        <v>1</v>
      </c>
      <c r="O44">
        <v>11</v>
      </c>
      <c r="Q44" s="37">
        <v>29155</v>
      </c>
    </row>
    <row r="45" spans="2:22" x14ac:dyDescent="0.25">
      <c r="B45" s="2">
        <f t="shared" si="3"/>
        <v>1780.4700000000003</v>
      </c>
      <c r="C45" s="72">
        <v>83.6</v>
      </c>
      <c r="D45" s="89">
        <f t="shared" si="4"/>
        <v>0.66666666666666663</v>
      </c>
      <c r="E45" s="89">
        <f t="shared" si="5"/>
        <v>1</v>
      </c>
      <c r="F45" s="89">
        <f t="shared" si="18"/>
        <v>0.66666666666666663</v>
      </c>
      <c r="G45" s="2">
        <f t="shared" si="0"/>
        <v>55.733333333333327</v>
      </c>
      <c r="H45" s="2">
        <f t="shared" si="1"/>
        <v>1836.2033333333336</v>
      </c>
      <c r="I45" s="2">
        <f t="shared" si="7"/>
        <v>2.8047168696137237</v>
      </c>
      <c r="J45" s="72">
        <f t="shared" si="8"/>
        <v>1.0313025961309841</v>
      </c>
      <c r="L45" s="72">
        <f t="shared" si="2"/>
        <v>3.0822659675013197E-2</v>
      </c>
      <c r="M45" s="72">
        <f t="shared" ref="M45" si="50">LN(L45)</f>
        <v>-3.4795051557657435</v>
      </c>
      <c r="N45">
        <v>1</v>
      </c>
      <c r="O45">
        <v>12</v>
      </c>
      <c r="Q45" s="37">
        <v>32964</v>
      </c>
      <c r="S45" s="72">
        <v>25333</v>
      </c>
      <c r="T45" s="72">
        <v>40174</v>
      </c>
      <c r="U45" s="72">
        <v>52128</v>
      </c>
      <c r="V45" s="72">
        <v>56989</v>
      </c>
    </row>
    <row r="46" spans="2:22" x14ac:dyDescent="0.25">
      <c r="B46" s="2">
        <f t="shared" si="3"/>
        <v>1836.2033333333336</v>
      </c>
      <c r="C46" s="72">
        <v>84.6</v>
      </c>
      <c r="D46" s="89">
        <f t="shared" si="4"/>
        <v>0.66666666666666663</v>
      </c>
      <c r="E46" s="89">
        <f t="shared" si="5"/>
        <v>1</v>
      </c>
      <c r="F46" s="89">
        <f t="shared" si="18"/>
        <v>0.66666666666666663</v>
      </c>
      <c r="G46" s="2">
        <f t="shared" si="0"/>
        <v>56.399999999999991</v>
      </c>
      <c r="H46" s="2">
        <f t="shared" si="1"/>
        <v>1892.6033333333337</v>
      </c>
      <c r="I46" s="2">
        <f t="shared" si="7"/>
        <v>2.8030708617997511</v>
      </c>
      <c r="J46" s="72">
        <f t="shared" si="8"/>
        <v>1.0307155525622618</v>
      </c>
      <c r="L46" s="72">
        <f t="shared" si="2"/>
        <v>3.025327226690102E-2</v>
      </c>
      <c r="M46" s="72">
        <f t="shared" ref="M46" si="51">LN(L46)</f>
        <v>-3.4981509262432535</v>
      </c>
      <c r="N46">
        <v>1</v>
      </c>
      <c r="O46">
        <v>13</v>
      </c>
      <c r="Q46" s="37"/>
      <c r="S46" s="72">
        <v>29155</v>
      </c>
      <c r="T46" s="72">
        <v>44450</v>
      </c>
      <c r="U46" s="72">
        <v>56989</v>
      </c>
      <c r="V46" s="72">
        <v>60000</v>
      </c>
    </row>
    <row r="47" spans="2:22" x14ac:dyDescent="0.25">
      <c r="B47" s="2">
        <f t="shared" si="3"/>
        <v>1892.6033333333337</v>
      </c>
      <c r="C47" s="72">
        <v>85.6</v>
      </c>
      <c r="D47" s="89">
        <f t="shared" si="4"/>
        <v>0.66666666666666663</v>
      </c>
      <c r="E47" s="89">
        <f t="shared" si="5"/>
        <v>1</v>
      </c>
      <c r="F47" s="89">
        <f t="shared" si="18"/>
        <v>0.66666666666666663</v>
      </c>
      <c r="G47" s="2">
        <f t="shared" si="0"/>
        <v>57.066666666666663</v>
      </c>
      <c r="H47" s="2">
        <f t="shared" si="1"/>
        <v>1949.6700000000003</v>
      </c>
      <c r="I47" s="2">
        <f t="shared" si="7"/>
        <v>2.8014929478931356</v>
      </c>
      <c r="J47" s="72">
        <f t="shared" si="8"/>
        <v>1.0301524707589722</v>
      </c>
      <c r="L47" s="72">
        <f t="shared" si="2"/>
        <v>2.9706821149285162E-2</v>
      </c>
      <c r="M47" s="72">
        <f t="shared" ref="M47" si="52">LN(L47)</f>
        <v>-3.5163785912171162</v>
      </c>
      <c r="N47">
        <v>1</v>
      </c>
      <c r="O47">
        <v>14</v>
      </c>
      <c r="Q47" s="37">
        <v>40174</v>
      </c>
      <c r="S47" s="72"/>
      <c r="T47" s="72"/>
      <c r="U47" s="72"/>
      <c r="V47" s="72"/>
    </row>
    <row r="48" spans="2:22" x14ac:dyDescent="0.25">
      <c r="B48" s="2">
        <f t="shared" si="3"/>
        <v>1949.6700000000003</v>
      </c>
      <c r="C48" s="72">
        <v>86.6</v>
      </c>
      <c r="D48" s="89">
        <f t="shared" si="4"/>
        <v>0.66666666666666663</v>
      </c>
      <c r="E48" s="89">
        <f t="shared" si="5"/>
        <v>1</v>
      </c>
      <c r="F48" s="89">
        <f t="shared" si="18"/>
        <v>0.66666666666666663</v>
      </c>
      <c r="G48" s="2">
        <f t="shared" si="0"/>
        <v>57.733333333333327</v>
      </c>
      <c r="H48" s="2">
        <f t="shared" si="1"/>
        <v>2007.4033333333336</v>
      </c>
      <c r="I48" s="2">
        <f t="shared" si="7"/>
        <v>2.7999788087327762</v>
      </c>
      <c r="J48" s="72">
        <f t="shared" si="8"/>
        <v>1.0296118488427957</v>
      </c>
      <c r="L48" s="72">
        <f t="shared" si="2"/>
        <v>2.9181885433634515E-2</v>
      </c>
      <c r="M48" s="72">
        <f t="shared" ref="M48" si="53">LN(L48)</f>
        <v>-3.5342071240737716</v>
      </c>
      <c r="N48">
        <v>1</v>
      </c>
      <c r="O48">
        <v>15</v>
      </c>
      <c r="Q48" s="37">
        <v>44450</v>
      </c>
      <c r="S48" s="72">
        <f>S45/S46</f>
        <v>0.86890756302521011</v>
      </c>
      <c r="T48" s="72">
        <f>T45/T46</f>
        <v>0.90380202474690663</v>
      </c>
      <c r="U48" s="72">
        <f>U45/U46</f>
        <v>0.91470283738967173</v>
      </c>
      <c r="V48" s="72">
        <f>V45/V46</f>
        <v>0.94981666666666664</v>
      </c>
    </row>
    <row r="49" spans="2:22" x14ac:dyDescent="0.25">
      <c r="B49" s="2">
        <f t="shared" si="3"/>
        <v>2007.4033333333336</v>
      </c>
      <c r="C49" s="72">
        <v>87.6</v>
      </c>
      <c r="D49" s="89">
        <f t="shared" si="4"/>
        <v>0.66666666666666663</v>
      </c>
      <c r="E49" s="89">
        <f t="shared" si="5"/>
        <v>1</v>
      </c>
      <c r="F49" s="89">
        <f t="shared" si="18"/>
        <v>0.66666666666666663</v>
      </c>
      <c r="G49" s="2">
        <f t="shared" si="0"/>
        <v>58.399999999999991</v>
      </c>
      <c r="H49" s="2">
        <f t="shared" si="1"/>
        <v>2065.8033333333337</v>
      </c>
      <c r="I49" s="2">
        <f t="shared" si="7"/>
        <v>2.798524488707884</v>
      </c>
      <c r="J49" s="72">
        <f t="shared" si="8"/>
        <v>1.0290923099659428</v>
      </c>
      <c r="L49" s="72">
        <f t="shared" si="2"/>
        <v>2.867716125006585E-2</v>
      </c>
      <c r="M49" s="72">
        <f t="shared" ref="M49" si="54">LN(L49)</f>
        <v>-3.5516542482728002</v>
      </c>
      <c r="N49">
        <v>1</v>
      </c>
      <c r="O49">
        <v>16</v>
      </c>
      <c r="Q49" s="37">
        <v>52128</v>
      </c>
      <c r="S49" s="72">
        <f>EXP(S48)</f>
        <v>2.3843047276256888</v>
      </c>
      <c r="T49" s="72">
        <f>EXP(T48)</f>
        <v>2.4689723828682184</v>
      </c>
      <c r="U49" s="72">
        <f>EXP(U48)</f>
        <v>2.4960334138823494</v>
      </c>
      <c r="V49" s="72">
        <f>EXP(V48)</f>
        <v>2.5852356559966037</v>
      </c>
    </row>
    <row r="50" spans="2:22" x14ac:dyDescent="0.25">
      <c r="B50" s="2">
        <f t="shared" si="3"/>
        <v>2065.8033333333337</v>
      </c>
      <c r="C50" s="72">
        <v>88.6</v>
      </c>
      <c r="D50" s="89">
        <f t="shared" si="4"/>
        <v>0.66666666666666663</v>
      </c>
      <c r="E50" s="89">
        <f t="shared" si="5"/>
        <v>1</v>
      </c>
      <c r="F50" s="89">
        <f t="shared" si="18"/>
        <v>0.66666666666666663</v>
      </c>
      <c r="G50" s="2">
        <f t="shared" si="0"/>
        <v>59.066666666666663</v>
      </c>
      <c r="H50" s="2">
        <f t="shared" si="1"/>
        <v>2124.8700000000003</v>
      </c>
      <c r="I50" s="2">
        <f t="shared" si="7"/>
        <v>2.7971263580707033</v>
      </c>
      <c r="J50" s="72">
        <f t="shared" si="8"/>
        <v>1.0285925894849621</v>
      </c>
      <c r="L50" s="72">
        <f t="shared" si="2"/>
        <v>2.8191449865452637E-2</v>
      </c>
      <c r="M50" s="72">
        <f t="shared" ref="M50" si="55">LN(L50)</f>
        <v>-3.5687365432718932</v>
      </c>
      <c r="N50">
        <v>1</v>
      </c>
      <c r="O50">
        <v>17</v>
      </c>
      <c r="Q50" s="37">
        <v>56989</v>
      </c>
      <c r="S50" s="72">
        <f>EXP(1)</f>
        <v>2.7182818284590451</v>
      </c>
      <c r="T50" s="72">
        <f>EXP(1)</f>
        <v>2.7182818284590451</v>
      </c>
      <c r="U50" s="72">
        <f>EXP(1)</f>
        <v>2.7182818284590451</v>
      </c>
      <c r="V50" s="72">
        <f>EXP(1)</f>
        <v>2.7182818284590451</v>
      </c>
    </row>
    <row r="51" spans="2:22" x14ac:dyDescent="0.25">
      <c r="B51" s="2">
        <f t="shared" si="3"/>
        <v>2124.8700000000003</v>
      </c>
      <c r="C51" s="72">
        <v>89.6</v>
      </c>
      <c r="D51" s="89">
        <f t="shared" si="4"/>
        <v>0.66666666666666663</v>
      </c>
      <c r="E51" s="89">
        <f t="shared" si="5"/>
        <v>1</v>
      </c>
      <c r="F51" s="89">
        <f t="shared" si="18"/>
        <v>0.66666666666666663</v>
      </c>
      <c r="G51" s="2">
        <f t="shared" si="0"/>
        <v>59.733333333333327</v>
      </c>
      <c r="H51" s="2">
        <f t="shared" si="1"/>
        <v>2184.6033333333335</v>
      </c>
      <c r="I51" s="2">
        <f t="shared" si="7"/>
        <v>2.7957810798523139</v>
      </c>
      <c r="J51" s="72">
        <f t="shared" si="8"/>
        <v>1.0281115236853704</v>
      </c>
      <c r="L51" s="72">
        <f t="shared" si="2"/>
        <v>2.7723647224047701E-2</v>
      </c>
      <c r="M51" s="72">
        <f t="shared" ref="M51" si="56">LN(L51)</f>
        <v>-3.5854695395764051</v>
      </c>
      <c r="N51">
        <v>1</v>
      </c>
      <c r="O51">
        <v>18</v>
      </c>
      <c r="Q51" s="37">
        <f>60000</f>
        <v>60000</v>
      </c>
      <c r="S51" s="72">
        <f>S50/S49</f>
        <v>1.140073161355484</v>
      </c>
      <c r="T51" s="72">
        <f>T50/T49</f>
        <v>1.1009770086213773</v>
      </c>
      <c r="U51" s="72">
        <f>U50/U49</f>
        <v>1.0890406407785258</v>
      </c>
      <c r="V51" s="72">
        <f>V50/V49</f>
        <v>1.0514638470786342</v>
      </c>
    </row>
    <row r="52" spans="2:22" x14ac:dyDescent="0.25">
      <c r="B52" s="2">
        <f t="shared" si="3"/>
        <v>2184.6033333333335</v>
      </c>
      <c r="C52" s="72">
        <v>90.6</v>
      </c>
      <c r="D52" s="89">
        <f t="shared" si="4"/>
        <v>0.66666666666666663</v>
      </c>
      <c r="E52" s="89">
        <f t="shared" si="5"/>
        <v>1</v>
      </c>
      <c r="F52" s="89">
        <f t="shared" si="18"/>
        <v>0.66666666666666663</v>
      </c>
      <c r="G52" s="2">
        <f t="shared" si="0"/>
        <v>60.399999999999991</v>
      </c>
      <c r="H52" s="2">
        <f t="shared" si="1"/>
        <v>2245.0033333333336</v>
      </c>
      <c r="I52" s="2">
        <f t="shared" si="7"/>
        <v>2.7944855807381708</v>
      </c>
      <c r="J52" s="72">
        <f t="shared" si="8"/>
        <v>1.0276480398424734</v>
      </c>
      <c r="L52" s="72">
        <f t="shared" si="2"/>
        <v>2.7272734715627085E-2</v>
      </c>
      <c r="M52" s="72">
        <f t="shared" ref="M52" si="57">LN(L52)</f>
        <v>-3.6018678042180174</v>
      </c>
      <c r="N52">
        <v>1</v>
      </c>
      <c r="O52">
        <v>19</v>
      </c>
      <c r="Q52" s="41">
        <v>64330</v>
      </c>
      <c r="S52" s="72">
        <f>LN(S51)</f>
        <v>0.13109243697478995</v>
      </c>
      <c r="T52" s="72">
        <f>LN(T51)</f>
        <v>9.6197975253093176E-2</v>
      </c>
      <c r="U52" s="72">
        <f>LN(U51)</f>
        <v>8.5297162610328311E-2</v>
      </c>
      <c r="V52" s="72">
        <f>LN(V51)</f>
        <v>5.0183333333333323E-2</v>
      </c>
    </row>
    <row r="53" spans="2:22" x14ac:dyDescent="0.25">
      <c r="B53" s="2">
        <f t="shared" si="3"/>
        <v>2245.0033333333336</v>
      </c>
      <c r="C53" s="72">
        <v>91.6</v>
      </c>
      <c r="D53" s="89">
        <f t="shared" si="4"/>
        <v>0.66666666666666663</v>
      </c>
      <c r="E53" s="89">
        <f t="shared" si="5"/>
        <v>1</v>
      </c>
      <c r="F53" s="89">
        <f t="shared" si="18"/>
        <v>0.66666666666666663</v>
      </c>
      <c r="G53" s="2">
        <f t="shared" si="0"/>
        <v>61.066666666666663</v>
      </c>
      <c r="H53" s="2">
        <f t="shared" si="1"/>
        <v>2306.0700000000002</v>
      </c>
      <c r="I53" s="2">
        <f t="shared" si="7"/>
        <v>2.7932370253608081</v>
      </c>
      <c r="J53" s="72">
        <f t="shared" si="8"/>
        <v>1.027201147437049</v>
      </c>
      <c r="L53" s="72">
        <f t="shared" si="2"/>
        <v>2.6837771006137726E-2</v>
      </c>
      <c r="M53" s="72">
        <f t="shared" ref="M53" si="58">LN(L53)</f>
        <v>-3.6179450177886241</v>
      </c>
      <c r="N53">
        <v>1</v>
      </c>
      <c r="O53">
        <v>20</v>
      </c>
      <c r="Q53" s="41">
        <v>77150</v>
      </c>
      <c r="S53" s="1">
        <f>S52</f>
        <v>0.13109243697478995</v>
      </c>
      <c r="T53" s="1">
        <f>T52</f>
        <v>9.6197975253093176E-2</v>
      </c>
      <c r="U53" s="1">
        <f>U52</f>
        <v>8.5297162610328311E-2</v>
      </c>
      <c r="V53" s="1">
        <f>V52</f>
        <v>5.0183333333333323E-2</v>
      </c>
    </row>
    <row r="54" spans="2:22" x14ac:dyDescent="0.25">
      <c r="B54" s="2">
        <f t="shared" si="3"/>
        <v>2306.0700000000002</v>
      </c>
      <c r="C54" s="72">
        <v>92.6</v>
      </c>
      <c r="D54" s="89">
        <f t="shared" si="4"/>
        <v>0.66666666666666663</v>
      </c>
      <c r="E54" s="89">
        <f t="shared" si="5"/>
        <v>1</v>
      </c>
      <c r="F54" s="89">
        <f t="shared" si="18"/>
        <v>0.66666666666666663</v>
      </c>
      <c r="G54" s="2">
        <f t="shared" si="0"/>
        <v>61.733333333333327</v>
      </c>
      <c r="H54" s="2">
        <f t="shared" si="1"/>
        <v>2367.8033333333333</v>
      </c>
      <c r="I54" s="2">
        <f t="shared" si="7"/>
        <v>2.7920327935505136</v>
      </c>
      <c r="J54" s="72">
        <f t="shared" si="8"/>
        <v>1.0267699303721627</v>
      </c>
      <c r="L54" s="72">
        <f t="shared" si="2"/>
        <v>2.6417884790717636E-2</v>
      </c>
      <c r="M54" s="72">
        <f t="shared" ref="M54" si="59">LN(L54)</f>
        <v>-3.6337140440045239</v>
      </c>
      <c r="N54">
        <v>1</v>
      </c>
      <c r="O54">
        <v>21</v>
      </c>
      <c r="Q54" s="41">
        <v>92700</v>
      </c>
    </row>
    <row r="55" spans="2:22" x14ac:dyDescent="0.25">
      <c r="B55" s="2">
        <f t="shared" si="3"/>
        <v>2367.8033333333333</v>
      </c>
      <c r="C55" s="72">
        <v>93.6</v>
      </c>
      <c r="D55" s="89">
        <f t="shared" si="4"/>
        <v>0.66666666666666663</v>
      </c>
      <c r="E55" s="89">
        <f t="shared" si="5"/>
        <v>1</v>
      </c>
      <c r="F55" s="89">
        <f t="shared" si="18"/>
        <v>0.66666666666666663</v>
      </c>
      <c r="G55" s="2">
        <f t="shared" si="0"/>
        <v>62.399999999999991</v>
      </c>
      <c r="H55" s="2">
        <f t="shared" si="1"/>
        <v>2430.2033333333334</v>
      </c>
      <c r="I55" s="2">
        <f t="shared" si="7"/>
        <v>2.7908704601539567</v>
      </c>
      <c r="J55" s="72">
        <f t="shared" si="8"/>
        <v>1.0263535400603372</v>
      </c>
      <c r="L55" s="72">
        <f t="shared" si="2"/>
        <v>2.6012268349689217E-2</v>
      </c>
      <c r="M55" s="72">
        <f t="shared" ref="M55" si="60">LN(L55)</f>
        <v>-3.6491869926479588</v>
      </c>
      <c r="N55">
        <v>1</v>
      </c>
      <c r="O55">
        <v>22</v>
      </c>
      <c r="Q55" s="73">
        <v>120030</v>
      </c>
      <c r="S55" s="72">
        <v>60000</v>
      </c>
      <c r="T55" s="72">
        <v>64330</v>
      </c>
      <c r="U55" s="72">
        <v>77150</v>
      </c>
      <c r="V55" s="72">
        <v>92700</v>
      </c>
    </row>
    <row r="56" spans="2:22" x14ac:dyDescent="0.25">
      <c r="B56" s="2">
        <f t="shared" si="3"/>
        <v>2430.2033333333334</v>
      </c>
      <c r="C56" s="72">
        <v>94.6</v>
      </c>
      <c r="D56" s="89">
        <f t="shared" si="4"/>
        <v>0.66666666666666663</v>
      </c>
      <c r="E56" s="89">
        <f t="shared" si="5"/>
        <v>1</v>
      </c>
      <c r="F56" s="89">
        <f t="shared" si="18"/>
        <v>0.66666666666666663</v>
      </c>
      <c r="G56" s="2">
        <f t="shared" si="0"/>
        <v>63.066666666666663</v>
      </c>
      <c r="H56" s="2">
        <f t="shared" si="1"/>
        <v>2493.27</v>
      </c>
      <c r="I56" s="2">
        <f t="shared" si="7"/>
        <v>2.7897477770885031</v>
      </c>
      <c r="J56" s="72">
        <f t="shared" si="8"/>
        <v>1.025951189269485</v>
      </c>
      <c r="L56" s="72">
        <f t="shared" si="2"/>
        <v>2.5620171805490036E-2</v>
      </c>
      <c r="M56" s="72">
        <f t="shared" ref="M56" si="61">LN(L56)</f>
        <v>-3.6643752766230735</v>
      </c>
      <c r="N56">
        <v>1</v>
      </c>
      <c r="O56">
        <v>23</v>
      </c>
      <c r="Q56" s="73">
        <v>135786</v>
      </c>
      <c r="S56" s="72">
        <v>64330</v>
      </c>
      <c r="T56" s="72">
        <v>77150</v>
      </c>
      <c r="U56" s="72">
        <v>92700</v>
      </c>
      <c r="V56" s="72">
        <v>120036</v>
      </c>
    </row>
    <row r="57" spans="2:22" x14ac:dyDescent="0.25">
      <c r="B57" s="2">
        <f t="shared" si="3"/>
        <v>2493.27</v>
      </c>
      <c r="C57" s="72">
        <v>95.6</v>
      </c>
      <c r="D57" s="89">
        <f t="shared" si="4"/>
        <v>0.66666666666666663</v>
      </c>
      <c r="E57" s="89">
        <f t="shared" si="5"/>
        <v>1</v>
      </c>
      <c r="F57" s="89">
        <f t="shared" si="18"/>
        <v>0.66666666666666663</v>
      </c>
      <c r="G57" s="2">
        <f t="shared" si="0"/>
        <v>63.733333333333327</v>
      </c>
      <c r="H57" s="2">
        <f t="shared" si="1"/>
        <v>2557.0033333333331</v>
      </c>
      <c r="I57" s="2">
        <f t="shared" si="7"/>
        <v>2.7886626573481825</v>
      </c>
      <c r="J57" s="72">
        <f t="shared" si="8"/>
        <v>1.0255621466320668</v>
      </c>
      <c r="L57" s="72">
        <f t="shared" si="2"/>
        <v>2.5240897993057447E-2</v>
      </c>
      <c r="M57" s="72">
        <f t="shared" ref="M57" si="62">LN(L57)</f>
        <v>-3.6792896637701649</v>
      </c>
      <c r="N57">
        <v>1</v>
      </c>
      <c r="O57">
        <v>24</v>
      </c>
      <c r="Q57" s="73">
        <v>150000</v>
      </c>
      <c r="S57" s="72"/>
      <c r="T57" s="72"/>
      <c r="U57" s="72"/>
      <c r="V57" s="72"/>
    </row>
    <row r="58" spans="2:22" x14ac:dyDescent="0.25">
      <c r="B58" s="2">
        <f t="shared" si="3"/>
        <v>2557.0033333333331</v>
      </c>
      <c r="C58" s="72">
        <v>96.6</v>
      </c>
      <c r="D58" s="89">
        <f t="shared" si="4"/>
        <v>0.66666666666666663</v>
      </c>
      <c r="E58" s="89">
        <f t="shared" si="5"/>
        <v>1</v>
      </c>
      <c r="F58" s="89">
        <f t="shared" si="18"/>
        <v>0.66666666666666663</v>
      </c>
      <c r="G58" s="2">
        <f t="shared" si="0"/>
        <v>64.399999999999991</v>
      </c>
      <c r="H58" s="2">
        <f t="shared" si="1"/>
        <v>2621.4033333333332</v>
      </c>
      <c r="I58" s="2">
        <f t="shared" si="7"/>
        <v>2.7876131607178087</v>
      </c>
      <c r="J58" s="72">
        <f t="shared" si="8"/>
        <v>1.025185731735456</v>
      </c>
      <c r="L58" s="72">
        <f t="shared" si="2"/>
        <v>2.4873797868455453E-2</v>
      </c>
      <c r="M58" s="72">
        <f t="shared" ref="M58" si="63">LN(L58)</f>
        <v>-3.6939403240015261</v>
      </c>
      <c r="N58">
        <v>1</v>
      </c>
      <c r="O58">
        <v>25</v>
      </c>
      <c r="S58" s="72">
        <f>S55/S56</f>
        <v>0.93269081299549195</v>
      </c>
      <c r="T58" s="72">
        <f>T55/T56</f>
        <v>0.8338302009073234</v>
      </c>
      <c r="U58" s="72">
        <f>U55/U56</f>
        <v>0.83225458468176916</v>
      </c>
      <c r="V58" s="72">
        <f>V55/V56</f>
        <v>0.77226831950414876</v>
      </c>
    </row>
    <row r="59" spans="2:22" x14ac:dyDescent="0.25">
      <c r="B59" s="2">
        <f t="shared" si="3"/>
        <v>2621.4033333333332</v>
      </c>
      <c r="C59" s="72">
        <v>97.6</v>
      </c>
      <c r="D59" s="89">
        <f t="shared" si="4"/>
        <v>0.66666666666666663</v>
      </c>
      <c r="E59" s="89">
        <f t="shared" si="5"/>
        <v>1</v>
      </c>
      <c r="F59" s="89">
        <f t="shared" si="18"/>
        <v>0.66666666666666663</v>
      </c>
      <c r="G59" s="2">
        <f t="shared" si="0"/>
        <v>65.066666666666663</v>
      </c>
      <c r="H59" s="2">
        <f t="shared" si="1"/>
        <v>2686.47</v>
      </c>
      <c r="I59" s="2">
        <f t="shared" si="7"/>
        <v>2.7865974809858756</v>
      </c>
      <c r="J59" s="72">
        <f t="shared" si="8"/>
        <v>1.0248213107228825</v>
      </c>
      <c r="L59" s="72">
        <f t="shared" si="2"/>
        <v>2.4518266390890244E-2</v>
      </c>
      <c r="M59" s="72">
        <f t="shared" ref="M59" si="64">LN(L59)</f>
        <v>-3.7083368722533319</v>
      </c>
      <c r="N59">
        <v>1</v>
      </c>
      <c r="O59">
        <v>26</v>
      </c>
      <c r="S59" s="72">
        <f>EXP(S58)</f>
        <v>2.5413382516102279</v>
      </c>
      <c r="T59" s="72">
        <f>EXP(T58)</f>
        <v>2.3021194552780466</v>
      </c>
      <c r="U59" s="72">
        <f>EXP(U58)</f>
        <v>2.2984950545932281</v>
      </c>
      <c r="V59" s="72">
        <f>EXP(V58)</f>
        <v>2.1646708542002098</v>
      </c>
    </row>
    <row r="60" spans="2:22" x14ac:dyDescent="0.25">
      <c r="B60" s="2">
        <f t="shared" si="3"/>
        <v>2686.47</v>
      </c>
      <c r="C60" s="72">
        <v>98.6</v>
      </c>
      <c r="D60" s="89">
        <f t="shared" si="4"/>
        <v>0.66666666666666663</v>
      </c>
      <c r="E60" s="89">
        <f t="shared" si="5"/>
        <v>1</v>
      </c>
      <c r="F60" s="89">
        <f t="shared" si="18"/>
        <v>0.66666666666666663</v>
      </c>
      <c r="G60" s="2">
        <f t="shared" si="0"/>
        <v>65.73333333333332</v>
      </c>
      <c r="H60" s="2">
        <f t="shared" si="1"/>
        <v>2752.2033333333329</v>
      </c>
      <c r="I60" s="2">
        <f t="shared" si="7"/>
        <v>2.7856139344756969</v>
      </c>
      <c r="J60" s="72">
        <f t="shared" si="8"/>
        <v>1.0244682923439805</v>
      </c>
      <c r="L60" s="72">
        <f t="shared" si="2"/>
        <v>2.417373882205311E-2</v>
      </c>
      <c r="M60" s="72">
        <f t="shared" ref="M60" si="65">LN(L60)</f>
        <v>-3.7224884076880751</v>
      </c>
      <c r="N60">
        <v>1</v>
      </c>
      <c r="O60">
        <v>27</v>
      </c>
      <c r="S60" s="72">
        <f>EXP(1)</f>
        <v>2.7182818284590451</v>
      </c>
      <c r="T60" s="72">
        <f>EXP(1)</f>
        <v>2.7182818284590451</v>
      </c>
      <c r="U60" s="72">
        <f>EXP(1)</f>
        <v>2.7182818284590451</v>
      </c>
      <c r="V60" s="72">
        <f>EXP(1)</f>
        <v>2.7182818284590451</v>
      </c>
    </row>
    <row r="61" spans="2:22" x14ac:dyDescent="0.25">
      <c r="B61" s="2">
        <f t="shared" si="3"/>
        <v>2752.2033333333329</v>
      </c>
      <c r="C61" s="72">
        <v>99.6</v>
      </c>
      <c r="D61" s="89">
        <f t="shared" si="4"/>
        <v>0.66666666666666663</v>
      </c>
      <c r="E61" s="89">
        <f t="shared" si="5"/>
        <v>1</v>
      </c>
      <c r="F61" s="89">
        <f t="shared" si="18"/>
        <v>0.66666666666666663</v>
      </c>
      <c r="G61" s="2">
        <f t="shared" si="0"/>
        <v>66.399999999999991</v>
      </c>
      <c r="H61" s="2">
        <f t="shared" si="1"/>
        <v>2818.603333333333</v>
      </c>
      <c r="I61" s="2">
        <f t="shared" si="7"/>
        <v>2.784660949738702</v>
      </c>
      <c r="J61" s="72">
        <f t="shared" si="8"/>
        <v>1.0241261244021458</v>
      </c>
      <c r="L61" s="72">
        <f t="shared" si="2"/>
        <v>2.3839687394186685E-2</v>
      </c>
      <c r="M61" s="72">
        <f t="shared" ref="M61" si="66">LN(L61)</f>
        <v>-3.7364035495309142</v>
      </c>
      <c r="N61">
        <v>1</v>
      </c>
      <c r="O61">
        <v>28</v>
      </c>
      <c r="S61" s="72">
        <f>S60/S59</f>
        <v>1.0696261415562069</v>
      </c>
      <c r="T61" s="72">
        <f>T60/T59</f>
        <v>1.1807735789847338</v>
      </c>
      <c r="U61" s="72">
        <f>U60/U59</f>
        <v>1.1826354914390311</v>
      </c>
      <c r="V61" s="72">
        <f>V60/V59</f>
        <v>1.255748338452767</v>
      </c>
    </row>
    <row r="62" spans="2:22" x14ac:dyDescent="0.25">
      <c r="B62" s="2">
        <f t="shared" si="3"/>
        <v>2818.603333333333</v>
      </c>
      <c r="C62" s="72">
        <v>100.6</v>
      </c>
      <c r="D62" s="89">
        <f t="shared" si="4"/>
        <v>0.66666666666666663</v>
      </c>
      <c r="E62" s="89">
        <f t="shared" si="5"/>
        <v>1</v>
      </c>
      <c r="F62" s="89">
        <f t="shared" si="18"/>
        <v>0.66666666666666663</v>
      </c>
      <c r="G62" s="2">
        <f t="shared" si="0"/>
        <v>67.066666666666663</v>
      </c>
      <c r="H62" s="2">
        <f t="shared" si="1"/>
        <v>2885.6699999999996</v>
      </c>
      <c r="I62" s="2">
        <f t="shared" si="7"/>
        <v>2.7837370582745753</v>
      </c>
      <c r="J62" s="72">
        <f t="shared" si="8"/>
        <v>1.0237942905528861</v>
      </c>
      <c r="L62" s="72">
        <f t="shared" si="2"/>
        <v>2.3515618304645304E-2</v>
      </c>
      <c r="M62" s="72">
        <f t="shared" ref="M62" si="67">LN(L62)</f>
        <v>-3.7500904698782755</v>
      </c>
      <c r="N62">
        <v>2</v>
      </c>
      <c r="O62">
        <v>29</v>
      </c>
      <c r="S62" s="72">
        <f>LN(S61)</f>
        <v>6.7309187004507956E-2</v>
      </c>
      <c r="T62" s="72">
        <f>LN(T61)</f>
        <v>0.16616979909267651</v>
      </c>
      <c r="U62" s="72">
        <f>LN(U61)</f>
        <v>0.16774541531823067</v>
      </c>
      <c r="V62" s="72">
        <f>LN(V61)</f>
        <v>0.22773168049585121</v>
      </c>
    </row>
    <row r="63" spans="2:22" x14ac:dyDescent="0.25">
      <c r="B63" s="2">
        <f t="shared" si="3"/>
        <v>2885.6699999999996</v>
      </c>
      <c r="C63" s="72">
        <v>101.6</v>
      </c>
      <c r="D63" s="89">
        <f t="shared" si="4"/>
        <v>0.66666666666666663</v>
      </c>
      <c r="E63" s="89">
        <f t="shared" si="5"/>
        <v>1</v>
      </c>
      <c r="F63" s="89">
        <f t="shared" si="18"/>
        <v>0.66666666666666663</v>
      </c>
      <c r="G63" s="2">
        <f t="shared" si="0"/>
        <v>67.73333333333332</v>
      </c>
      <c r="H63" s="2">
        <f t="shared" si="1"/>
        <v>2953.4033333333327</v>
      </c>
      <c r="I63" s="2">
        <f t="shared" si="7"/>
        <v>2.7828408861606637</v>
      </c>
      <c r="J63" s="72">
        <f t="shared" si="8"/>
        <v>1.0234723074132985</v>
      </c>
      <c r="L63" s="72">
        <f t="shared" si="2"/>
        <v>2.3201069000160793E-2</v>
      </c>
      <c r="M63" s="72">
        <f t="shared" ref="M63" si="68">LN(L63)</f>
        <v>-3.7635569237782747</v>
      </c>
      <c r="N63">
        <v>2</v>
      </c>
      <c r="O63">
        <v>30</v>
      </c>
      <c r="S63" s="1">
        <f>S62</f>
        <v>6.7309187004507956E-2</v>
      </c>
      <c r="T63" s="1">
        <f>T62</f>
        <v>0.16616979909267651</v>
      </c>
      <c r="U63" s="1">
        <f>U62</f>
        <v>0.16774541531823067</v>
      </c>
      <c r="V63" s="1">
        <f>V62</f>
        <v>0.22773168049585121</v>
      </c>
    </row>
    <row r="64" spans="2:22" x14ac:dyDescent="0.25">
      <c r="B64" s="2">
        <f t="shared" si="3"/>
        <v>2953.4033333333327</v>
      </c>
      <c r="C64" s="72">
        <v>102.6</v>
      </c>
      <c r="D64" s="89">
        <f t="shared" si="4"/>
        <v>0.66666666666666663</v>
      </c>
      <c r="E64" s="89">
        <f t="shared" si="5"/>
        <v>1</v>
      </c>
      <c r="F64" s="89">
        <f t="shared" si="18"/>
        <v>0.66666666666666663</v>
      </c>
      <c r="G64" s="2">
        <f t="shared" si="0"/>
        <v>68.399999999999991</v>
      </c>
      <c r="H64" s="2">
        <f t="shared" si="1"/>
        <v>3021.8033333333328</v>
      </c>
      <c r="I64" s="2">
        <f t="shared" si="7"/>
        <v>2.7819711464882042</v>
      </c>
      <c r="J64" s="72">
        <f t="shared" si="8"/>
        <v>1.0231597219478996</v>
      </c>
      <c r="L64" s="72">
        <f t="shared" si="2"/>
        <v>2.2895605718686558E-2</v>
      </c>
      <c r="M64" s="72">
        <f t="shared" ref="M64" si="69">LN(L64)</f>
        <v>-3.7768102768488747</v>
      </c>
      <c r="N64">
        <v>2</v>
      </c>
      <c r="O64">
        <v>31</v>
      </c>
    </row>
    <row r="65" spans="2:15" x14ac:dyDescent="0.25">
      <c r="B65" s="2">
        <f t="shared" si="3"/>
        <v>3021.8033333333328</v>
      </c>
      <c r="C65" s="72">
        <v>103.6</v>
      </c>
      <c r="D65" s="89">
        <f t="shared" si="4"/>
        <v>0.66666666666666663</v>
      </c>
      <c r="E65" s="89">
        <f t="shared" si="5"/>
        <v>1</v>
      </c>
      <c r="F65" s="89">
        <f t="shared" si="18"/>
        <v>0.66666666666666663</v>
      </c>
      <c r="G65" s="2">
        <f t="shared" si="0"/>
        <v>69.066666666666663</v>
      </c>
      <c r="H65" s="2">
        <f t="shared" si="1"/>
        <v>3090.8699999999994</v>
      </c>
      <c r="I65" s="2">
        <f t="shared" si="7"/>
        <v>2.7811266325159343</v>
      </c>
      <c r="J65" s="72">
        <f t="shared" si="8"/>
        <v>1.0228561091004158</v>
      </c>
      <c r="L65" s="72">
        <f t="shared" si="2"/>
        <v>2.2598821260712155E-2</v>
      </c>
      <c r="M65" s="72">
        <f t="shared" ref="M65" si="70">LN(L65)</f>
        <v>-3.7898575306697566</v>
      </c>
      <c r="N65">
        <v>2</v>
      </c>
      <c r="O65">
        <v>1</v>
      </c>
    </row>
    <row r="66" spans="2:15" x14ac:dyDescent="0.25">
      <c r="B66" s="2">
        <f t="shared" si="3"/>
        <v>3090.8699999999994</v>
      </c>
      <c r="C66" s="72">
        <v>104.6</v>
      </c>
      <c r="D66" s="89">
        <f t="shared" si="4"/>
        <v>0.66666666666666663</v>
      </c>
      <c r="E66" s="89">
        <f t="shared" si="5"/>
        <v>1</v>
      </c>
      <c r="F66" s="89">
        <f t="shared" si="18"/>
        <v>0.66666666666666663</v>
      </c>
      <c r="G66" s="2">
        <f t="shared" si="0"/>
        <v>69.73333333333332</v>
      </c>
      <c r="H66" s="2">
        <f t="shared" si="1"/>
        <v>3160.6033333333326</v>
      </c>
      <c r="I66" s="2">
        <f t="shared" si="7"/>
        <v>2.7803062114627992</v>
      </c>
      <c r="J66" s="72">
        <f t="shared" si="8"/>
        <v>1.0225610696449003</v>
      </c>
      <c r="L66" s="72">
        <f t="shared" si="2"/>
        <v>2.2310332965387807E-2</v>
      </c>
      <c r="M66" s="72">
        <f t="shared" ref="M66" si="71">LN(L66)</f>
        <v>-3.8027053461583522</v>
      </c>
      <c r="N66">
        <v>2</v>
      </c>
      <c r="O66">
        <v>2</v>
      </c>
    </row>
    <row r="67" spans="2:15" x14ac:dyDescent="0.25">
      <c r="B67" s="2">
        <f t="shared" si="3"/>
        <v>3160.6033333333326</v>
      </c>
      <c r="C67" s="72">
        <v>105.6</v>
      </c>
      <c r="D67" s="89">
        <f t="shared" si="4"/>
        <v>0.66666666666666663</v>
      </c>
      <c r="E67" s="89">
        <f t="shared" si="5"/>
        <v>1</v>
      </c>
      <c r="F67" s="89">
        <f t="shared" si="18"/>
        <v>0.66666666666666663</v>
      </c>
      <c r="G67" s="2">
        <f t="shared" ref="G67:G130" si="72">C67*F67</f>
        <v>70.399999999999991</v>
      </c>
      <c r="H67" s="2">
        <f t="shared" ref="H67:H130" si="73">B67+G67</f>
        <v>3231.0033333333326</v>
      </c>
      <c r="I67" s="2">
        <f t="shared" si="7"/>
        <v>2.7795088188710944</v>
      </c>
      <c r="J67" s="72">
        <f t="shared" si="8"/>
        <v>1.0222742282327952</v>
      </c>
      <c r="L67" s="72">
        <f t="shared" si="2"/>
        <v>2.2029780869789451E-2</v>
      </c>
      <c r="M67" s="72">
        <f t="shared" ref="M67" si="74">LN(L67)</f>
        <v>-3.8153600651175172</v>
      </c>
      <c r="N67">
        <v>2</v>
      </c>
      <c r="O67">
        <v>3</v>
      </c>
    </row>
    <row r="68" spans="2:15" x14ac:dyDescent="0.25">
      <c r="B68" s="2">
        <f t="shared" si="3"/>
        <v>3231.0033333333326</v>
      </c>
      <c r="C68" s="72">
        <v>106.6</v>
      </c>
      <c r="D68" s="89">
        <f t="shared" si="4"/>
        <v>0.66666666666666663</v>
      </c>
      <c r="E68" s="89">
        <f t="shared" si="5"/>
        <v>1</v>
      </c>
      <c r="F68" s="89">
        <f t="shared" si="18"/>
        <v>0.66666666666666663</v>
      </c>
      <c r="G68" s="2">
        <f t="shared" si="72"/>
        <v>71.066666666666663</v>
      </c>
      <c r="H68" s="2">
        <f t="shared" si="73"/>
        <v>3302.0699999999993</v>
      </c>
      <c r="I68" s="2">
        <f t="shared" si="7"/>
        <v>2.7787334534796879</v>
      </c>
      <c r="J68" s="72">
        <f t="shared" si="8"/>
        <v>1.02199523161536</v>
      </c>
      <c r="L68" s="72">
        <f t="shared" ref="L68:L131" si="75">LN(J68)</f>
        <v>2.1756826032232786E-2</v>
      </c>
      <c r="M68" s="72">
        <f t="shared" ref="M68" si="76">LN(L68)</f>
        <v>-3.8278277301226646</v>
      </c>
      <c r="N68">
        <v>2</v>
      </c>
      <c r="O68">
        <v>4</v>
      </c>
    </row>
    <row r="69" spans="2:15" x14ac:dyDescent="0.25">
      <c r="B69" s="2">
        <f t="shared" ref="B69:B132" si="77">H68</f>
        <v>3302.0699999999993</v>
      </c>
      <c r="C69" s="72">
        <v>107.6</v>
      </c>
      <c r="D69" s="89">
        <f t="shared" ref="D69:D132" si="78">2/3</f>
        <v>0.66666666666666663</v>
      </c>
      <c r="E69" s="89">
        <f t="shared" ref="E69:E132" si="79">E68</f>
        <v>1</v>
      </c>
      <c r="F69" s="89">
        <f t="shared" si="18"/>
        <v>0.66666666666666663</v>
      </c>
      <c r="G69" s="2">
        <f t="shared" si="72"/>
        <v>71.73333333333332</v>
      </c>
      <c r="H69" s="2">
        <f t="shared" si="73"/>
        <v>3373.8033333333324</v>
      </c>
      <c r="I69" s="2">
        <f t="shared" ref="I69:I132" si="80">(EXP(H69/H68))</f>
        <v>2.7779791725541725</v>
      </c>
      <c r="J69" s="72">
        <f t="shared" ref="J69:J132" si="81">H69/H68</f>
        <v>1.0217237470233318</v>
      </c>
      <c r="L69" s="72">
        <f t="shared" si="75"/>
        <v>2.1491149002795102E-2</v>
      </c>
      <c r="M69" s="72">
        <f t="shared" ref="M69" si="82">LN(L69)</f>
        <v>-3.8401141028982431</v>
      </c>
      <c r="N69">
        <v>2</v>
      </c>
      <c r="O69">
        <v>5</v>
      </c>
    </row>
    <row r="70" spans="2:15" x14ac:dyDescent="0.25">
      <c r="B70" s="2">
        <f t="shared" si="77"/>
        <v>3373.8033333333324</v>
      </c>
      <c r="C70" s="72">
        <v>108.6</v>
      </c>
      <c r="D70" s="89">
        <f t="shared" si="78"/>
        <v>0.66666666666666663</v>
      </c>
      <c r="E70" s="89">
        <f t="shared" si="79"/>
        <v>1</v>
      </c>
      <c r="F70" s="89">
        <f t="shared" si="18"/>
        <v>0.66666666666666663</v>
      </c>
      <c r="G70" s="2">
        <f t="shared" si="72"/>
        <v>72.399999999999991</v>
      </c>
      <c r="H70" s="2">
        <f t="shared" si="73"/>
        <v>3446.2033333333325</v>
      </c>
      <c r="I70" s="2">
        <f t="shared" si="80"/>
        <v>2.7772450876270258</v>
      </c>
      <c r="J70" s="72">
        <f t="shared" si="81"/>
        <v>1.0214594606877896</v>
      </c>
      <c r="L70" s="72">
        <f t="shared" si="75"/>
        <v>2.1232448426147115E-2</v>
      </c>
      <c r="M70" s="72">
        <f t="shared" ref="M70" si="83">LN(L70)</f>
        <v>-3.8522246813182588</v>
      </c>
      <c r="N70">
        <v>2</v>
      </c>
      <c r="O70">
        <v>6</v>
      </c>
    </row>
    <row r="71" spans="2:15" x14ac:dyDescent="0.25">
      <c r="B71" s="2">
        <f t="shared" si="77"/>
        <v>3446.2033333333325</v>
      </c>
      <c r="C71" s="72">
        <v>109.6</v>
      </c>
      <c r="D71" s="89">
        <f t="shared" si="78"/>
        <v>0.66666666666666663</v>
      </c>
      <c r="E71" s="89">
        <f t="shared" si="79"/>
        <v>1</v>
      </c>
      <c r="F71" s="89">
        <f t="shared" si="18"/>
        <v>0.66666666666666663</v>
      </c>
      <c r="G71" s="2">
        <f t="shared" si="72"/>
        <v>73.066666666666663</v>
      </c>
      <c r="H71" s="2">
        <f t="shared" si="73"/>
        <v>3519.2699999999991</v>
      </c>
      <c r="I71" s="2">
        <f t="shared" si="80"/>
        <v>2.7765303606063014</v>
      </c>
      <c r="J71" s="72">
        <f t="shared" si="81"/>
        <v>1.0212020764880385</v>
      </c>
      <c r="L71" s="72">
        <f t="shared" si="75"/>
        <v>2.0980439763498965E-2</v>
      </c>
      <c r="M71" s="72">
        <f t="shared" ref="M71" si="84">LN(L71)</f>
        <v>-3.8641647151517327</v>
      </c>
      <c r="N71">
        <v>2</v>
      </c>
      <c r="O71">
        <v>7</v>
      </c>
    </row>
    <row r="72" spans="2:15" x14ac:dyDescent="0.25">
      <c r="B72" s="2">
        <f t="shared" si="77"/>
        <v>3519.2699999999991</v>
      </c>
      <c r="C72" s="72">
        <v>110.6</v>
      </c>
      <c r="D72" s="89">
        <f t="shared" si="78"/>
        <v>0.66666666666666663</v>
      </c>
      <c r="E72" s="89">
        <f t="shared" si="79"/>
        <v>1</v>
      </c>
      <c r="F72" s="89">
        <f t="shared" si="18"/>
        <v>0.66666666666666663</v>
      </c>
      <c r="G72" s="2">
        <f t="shared" si="72"/>
        <v>73.73333333333332</v>
      </c>
      <c r="H72" s="2">
        <f t="shared" si="73"/>
        <v>3593.0033333333322</v>
      </c>
      <c r="I72" s="2">
        <f t="shared" si="80"/>
        <v>2.7758342002160967</v>
      </c>
      <c r="J72" s="72">
        <f t="shared" si="81"/>
        <v>1.0209513147139415</v>
      </c>
      <c r="L72" s="72">
        <f t="shared" si="75"/>
        <v>2.0734854121952483E-2</v>
      </c>
      <c r="M72" s="72">
        <f t="shared" ref="M72" si="85">LN(L72)</f>
        <v>-3.8759392206616883</v>
      </c>
      <c r="N72">
        <v>2</v>
      </c>
      <c r="O72">
        <v>8</v>
      </c>
    </row>
    <row r="73" spans="2:15" x14ac:dyDescent="0.25">
      <c r="B73" s="2">
        <f t="shared" si="77"/>
        <v>3593.0033333333322</v>
      </c>
      <c r="C73" s="72">
        <v>111.6</v>
      </c>
      <c r="D73" s="89">
        <f t="shared" si="78"/>
        <v>0.66666666666666663</v>
      </c>
      <c r="E73" s="89">
        <f t="shared" si="79"/>
        <v>1</v>
      </c>
      <c r="F73" s="89">
        <f t="shared" si="18"/>
        <v>0.66666666666666663</v>
      </c>
      <c r="G73" s="2">
        <f t="shared" si="72"/>
        <v>74.399999999999991</v>
      </c>
      <c r="H73" s="2">
        <f t="shared" si="73"/>
        <v>3667.4033333333323</v>
      </c>
      <c r="I73" s="2">
        <f t="shared" si="80"/>
        <v>2.7751558587361869</v>
      </c>
      <c r="J73" s="72">
        <f t="shared" si="81"/>
        <v>1.0207069109315234</v>
      </c>
      <c r="L73" s="72">
        <f t="shared" si="75"/>
        <v>2.0495437180844962E-2</v>
      </c>
      <c r="M73" s="72">
        <f t="shared" ref="M73" si="86">LN(L73)</f>
        <v>-3.8875529941557581</v>
      </c>
      <c r="N73">
        <v>2</v>
      </c>
      <c r="O73">
        <v>9</v>
      </c>
    </row>
    <row r="74" spans="2:15" x14ac:dyDescent="0.25">
      <c r="B74" s="2">
        <f t="shared" si="77"/>
        <v>3667.4033333333323</v>
      </c>
      <c r="C74" s="72">
        <v>112.6</v>
      </c>
      <c r="D74" s="89">
        <f t="shared" si="78"/>
        <v>0.66666666666666663</v>
      </c>
      <c r="E74" s="89">
        <f t="shared" si="79"/>
        <v>1</v>
      </c>
      <c r="F74" s="89">
        <f t="shared" si="18"/>
        <v>0.66666666666666663</v>
      </c>
      <c r="G74" s="2">
        <f t="shared" si="72"/>
        <v>75.066666666666663</v>
      </c>
      <c r="H74" s="2">
        <f t="shared" si="73"/>
        <v>3742.4699999999989</v>
      </c>
      <c r="I74" s="2">
        <f t="shared" si="80"/>
        <v>2.7744946290118144</v>
      </c>
      <c r="J74" s="72">
        <f t="shared" si="81"/>
        <v>1.0204686149419071</v>
      </c>
      <c r="L74" s="72">
        <f t="shared" si="75"/>
        <v>2.0261948205812338E-2</v>
      </c>
      <c r="M74" s="72">
        <f t="shared" ref="M74" si="87">LN(L74)</f>
        <v>-3.8990106245767819</v>
      </c>
      <c r="N74">
        <v>2</v>
      </c>
      <c r="O74">
        <v>10</v>
      </c>
    </row>
    <row r="75" spans="2:15" x14ac:dyDescent="0.25">
      <c r="B75" s="2">
        <f t="shared" si="77"/>
        <v>3742.4699999999989</v>
      </c>
      <c r="C75" s="72">
        <v>113.6</v>
      </c>
      <c r="D75" s="89">
        <f t="shared" si="78"/>
        <v>0.66666666666666663</v>
      </c>
      <c r="E75" s="89">
        <f t="shared" si="79"/>
        <v>1</v>
      </c>
      <c r="F75" s="89">
        <f t="shared" si="18"/>
        <v>0.66666666666666663</v>
      </c>
      <c r="G75" s="2">
        <f t="shared" si="72"/>
        <v>75.73333333333332</v>
      </c>
      <c r="H75" s="2">
        <f t="shared" si="73"/>
        <v>3818.203333333332</v>
      </c>
      <c r="I75" s="2">
        <f t="shared" si="80"/>
        <v>2.7738498417078263</v>
      </c>
      <c r="J75" s="72">
        <f t="shared" si="81"/>
        <v>1.0202361898247236</v>
      </c>
      <c r="L75" s="72">
        <f t="shared" si="75"/>
        <v>2.0034159142302929E-2</v>
      </c>
      <c r="M75" s="72">
        <f t="shared" ref="M75" si="88">LN(L75)</f>
        <v>-3.9103165052131073</v>
      </c>
      <c r="N75">
        <v>2</v>
      </c>
      <c r="O75">
        <v>11</v>
      </c>
    </row>
    <row r="76" spans="2:15" x14ac:dyDescent="0.25">
      <c r="B76" s="2">
        <f t="shared" si="77"/>
        <v>3818.203333333332</v>
      </c>
      <c r="C76" s="72">
        <v>114.6</v>
      </c>
      <c r="D76" s="89">
        <f t="shared" si="78"/>
        <v>0.66666666666666663</v>
      </c>
      <c r="E76" s="89">
        <f t="shared" si="79"/>
        <v>1</v>
      </c>
      <c r="F76" s="89">
        <f t="shared" si="18"/>
        <v>0.66666666666666663</v>
      </c>
      <c r="G76" s="2">
        <f t="shared" si="72"/>
        <v>76.399999999999991</v>
      </c>
      <c r="H76" s="2">
        <f t="shared" si="73"/>
        <v>3894.6033333333321</v>
      </c>
      <c r="I76" s="2">
        <f t="shared" si="80"/>
        <v>2.7732208627840991</v>
      </c>
      <c r="J76" s="72">
        <f t="shared" si="81"/>
        <v>1.0200094110580806</v>
      </c>
      <c r="L76" s="72">
        <f t="shared" si="75"/>
        <v>1.9811853781145597E-2</v>
      </c>
      <c r="M76" s="72">
        <f t="shared" ref="M76" si="89">LN(L76)</f>
        <v>-3.9214748446010872</v>
      </c>
      <c r="N76">
        <v>2</v>
      </c>
      <c r="O76">
        <v>12</v>
      </c>
    </row>
    <row r="77" spans="2:15" x14ac:dyDescent="0.25">
      <c r="B77" s="2">
        <f t="shared" si="77"/>
        <v>3894.6033333333321</v>
      </c>
      <c r="C77" s="72">
        <v>115.6</v>
      </c>
      <c r="D77" s="89">
        <f t="shared" si="78"/>
        <v>0.66666666666666663</v>
      </c>
      <c r="E77" s="89">
        <f t="shared" si="79"/>
        <v>1</v>
      </c>
      <c r="F77" s="89">
        <f t="shared" si="18"/>
        <v>0.66666666666666663</v>
      </c>
      <c r="G77" s="2">
        <f t="shared" si="72"/>
        <v>77.066666666666663</v>
      </c>
      <c r="H77" s="2">
        <f t="shared" si="73"/>
        <v>3971.6699999999987</v>
      </c>
      <c r="I77" s="2">
        <f t="shared" si="80"/>
        <v>2.772607091171678</v>
      </c>
      <c r="J77" s="72">
        <f t="shared" si="81"/>
        <v>1.0197880657080183</v>
      </c>
      <c r="L77" s="72">
        <f t="shared" si="75"/>
        <v>1.9594826989562282E-2</v>
      </c>
      <c r="M77" s="72">
        <f t="shared" ref="M77" si="90">LN(L77)</f>
        <v>-3.9324896766850461</v>
      </c>
      <c r="N77">
        <v>2</v>
      </c>
      <c r="O77">
        <v>13</v>
      </c>
    </row>
    <row r="78" spans="2:15" x14ac:dyDescent="0.25">
      <c r="B78" s="2">
        <f t="shared" si="77"/>
        <v>3971.6699999999987</v>
      </c>
      <c r="C78" s="72">
        <v>116.6</v>
      </c>
      <c r="D78" s="89">
        <f t="shared" si="78"/>
        <v>0.66666666666666663</v>
      </c>
      <c r="E78" s="89">
        <f t="shared" si="79"/>
        <v>1</v>
      </c>
      <c r="F78" s="89">
        <f t="shared" ref="F78:F141" si="91">POWER(D78,E78)</f>
        <v>0.66666666666666663</v>
      </c>
      <c r="G78" s="2">
        <f t="shared" si="72"/>
        <v>77.73333333333332</v>
      </c>
      <c r="H78" s="2">
        <f t="shared" si="73"/>
        <v>4049.4033333333318</v>
      </c>
      <c r="I78" s="2">
        <f t="shared" si="80"/>
        <v>2.7720079566312048</v>
      </c>
      <c r="J78" s="72">
        <f t="shared" si="81"/>
        <v>1.0195719516811148</v>
      </c>
      <c r="L78" s="72">
        <f t="shared" si="75"/>
        <v>1.9382884001693832E-2</v>
      </c>
      <c r="M78" s="72">
        <f t="shared" ref="M78" si="92">LN(L78)</f>
        <v>-3.9433648702942219</v>
      </c>
      <c r="N78">
        <v>2</v>
      </c>
      <c r="O78">
        <v>14</v>
      </c>
    </row>
    <row r="79" spans="2:15" x14ac:dyDescent="0.25">
      <c r="B79" s="2">
        <f t="shared" si="77"/>
        <v>4049.4033333333318</v>
      </c>
      <c r="C79" s="72">
        <v>117.6</v>
      </c>
      <c r="D79" s="89">
        <f t="shared" si="78"/>
        <v>0.66666666666666663</v>
      </c>
      <c r="E79" s="89">
        <f t="shared" si="79"/>
        <v>1</v>
      </c>
      <c r="F79" s="89">
        <f t="shared" si="91"/>
        <v>0.66666666666666663</v>
      </c>
      <c r="G79" s="2">
        <f t="shared" si="72"/>
        <v>78.399999999999991</v>
      </c>
      <c r="H79" s="2">
        <f t="shared" si="73"/>
        <v>4127.8033333333315</v>
      </c>
      <c r="I79" s="2">
        <f t="shared" si="80"/>
        <v>2.7714229177771159</v>
      </c>
      <c r="J79" s="72">
        <f t="shared" si="81"/>
        <v>1.019360877034559</v>
      </c>
      <c r="L79" s="72">
        <f t="shared" si="75"/>
        <v>1.9175839763318644E-2</v>
      </c>
      <c r="M79" s="72">
        <f t="shared" ref="M79" si="93">LN(L79)</f>
        <v>-3.9541041379905857</v>
      </c>
      <c r="N79">
        <v>2</v>
      </c>
      <c r="O79">
        <v>15</v>
      </c>
    </row>
    <row r="80" spans="2:15" x14ac:dyDescent="0.25">
      <c r="B80" s="2">
        <f t="shared" si="77"/>
        <v>4127.8033333333315</v>
      </c>
      <c r="C80" s="72">
        <v>118.6</v>
      </c>
      <c r="D80" s="89">
        <f t="shared" si="78"/>
        <v>0.66666666666666663</v>
      </c>
      <c r="E80" s="89">
        <f t="shared" si="79"/>
        <v>1</v>
      </c>
      <c r="F80" s="89">
        <f t="shared" si="91"/>
        <v>0.66666666666666663</v>
      </c>
      <c r="G80" s="2">
        <f t="shared" si="72"/>
        <v>79.066666666666663</v>
      </c>
      <c r="H80" s="2">
        <f t="shared" si="73"/>
        <v>4206.8699999999981</v>
      </c>
      <c r="I80" s="2">
        <f t="shared" si="80"/>
        <v>2.7708514602527878</v>
      </c>
      <c r="J80" s="72">
        <f t="shared" si="81"/>
        <v>1.0191546593385827</v>
      </c>
      <c r="L80" s="72">
        <f t="shared" si="75"/>
        <v>1.8973518325978388E-2</v>
      </c>
      <c r="M80" s="72">
        <f t="shared" ref="M80" si="94">LN(L80)</f>
        <v>-3.9647110443367182</v>
      </c>
      <c r="N80">
        <v>2</v>
      </c>
      <c r="O80">
        <v>16</v>
      </c>
    </row>
    <row r="81" spans="2:15" x14ac:dyDescent="0.25">
      <c r="B81" s="2">
        <f t="shared" si="77"/>
        <v>4206.8699999999981</v>
      </c>
      <c r="C81" s="72">
        <v>119.6</v>
      </c>
      <c r="D81" s="89">
        <f t="shared" si="78"/>
        <v>0.66666666666666663</v>
      </c>
      <c r="E81" s="89">
        <f t="shared" si="79"/>
        <v>1</v>
      </c>
      <c r="F81" s="89">
        <f t="shared" si="91"/>
        <v>0.66666666666666663</v>
      </c>
      <c r="G81" s="2">
        <f t="shared" si="72"/>
        <v>79.73333333333332</v>
      </c>
      <c r="H81" s="2">
        <f t="shared" si="73"/>
        <v>4286.6033333333316</v>
      </c>
      <c r="I81" s="2">
        <f t="shared" si="80"/>
        <v>2.7702930950433151</v>
      </c>
      <c r="J81" s="72">
        <f t="shared" si="81"/>
        <v>1.0189531250866639</v>
      </c>
      <c r="L81" s="72">
        <f t="shared" si="75"/>
        <v>1.8775752286207814E-2</v>
      </c>
      <c r="M81" s="72">
        <f t="shared" ref="M81" si="95">LN(L81)</f>
        <v>-3.9751890136282517</v>
      </c>
      <c r="N81">
        <v>2</v>
      </c>
      <c r="O81">
        <v>17</v>
      </c>
    </row>
    <row r="82" spans="2:15" x14ac:dyDescent="0.25">
      <c r="B82" s="2">
        <f t="shared" si="77"/>
        <v>4286.6033333333316</v>
      </c>
      <c r="C82" s="72">
        <v>120.6</v>
      </c>
      <c r="D82" s="89">
        <f t="shared" si="78"/>
        <v>0.66666666666666663</v>
      </c>
      <c r="E82" s="89">
        <f t="shared" si="79"/>
        <v>1</v>
      </c>
      <c r="F82" s="89">
        <f t="shared" si="91"/>
        <v>0.66666666666666663</v>
      </c>
      <c r="G82" s="2">
        <f t="shared" si="72"/>
        <v>80.399999999999991</v>
      </c>
      <c r="H82" s="2">
        <f t="shared" si="73"/>
        <v>4367.0033333333313</v>
      </c>
      <c r="I82" s="2">
        <f t="shared" si="80"/>
        <v>2.7697473569139017</v>
      </c>
      <c r="J82" s="72">
        <f t="shared" si="81"/>
        <v>1.0187561091493575</v>
      </c>
      <c r="L82" s="72">
        <f t="shared" si="75"/>
        <v>1.8582382265981027E-2</v>
      </c>
      <c r="M82" s="72">
        <f t="shared" ref="M82" si="96">LN(L82)</f>
        <v>-3.9855413371319153</v>
      </c>
      <c r="N82">
        <v>2</v>
      </c>
      <c r="O82">
        <v>18</v>
      </c>
    </row>
    <row r="83" spans="2:15" x14ac:dyDescent="0.25">
      <c r="B83" s="2">
        <f t="shared" si="77"/>
        <v>4367.0033333333313</v>
      </c>
      <c r="C83" s="72">
        <v>121.6</v>
      </c>
      <c r="D83" s="89">
        <f t="shared" si="78"/>
        <v>0.66666666666666663</v>
      </c>
      <c r="E83" s="89">
        <f t="shared" si="79"/>
        <v>1</v>
      </c>
      <c r="F83" s="89">
        <f t="shared" si="91"/>
        <v>0.66666666666666663</v>
      </c>
      <c r="G83" s="2">
        <f t="shared" si="72"/>
        <v>81.066666666666663</v>
      </c>
      <c r="H83" s="2">
        <f t="shared" si="73"/>
        <v>4448.0699999999979</v>
      </c>
      <c r="I83" s="2">
        <f t="shared" si="80"/>
        <v>2.7692138029630842</v>
      </c>
      <c r="J83" s="72">
        <f t="shared" si="81"/>
        <v>1.0185634542680297</v>
      </c>
      <c r="L83" s="72">
        <f t="shared" si="75"/>
        <v>1.839325643087748E-2</v>
      </c>
      <c r="M83" s="72">
        <f t="shared" ref="M83" si="97">LN(L83)</f>
        <v>-3.9957711798659972</v>
      </c>
      <c r="N83">
        <v>2</v>
      </c>
      <c r="O83">
        <v>19</v>
      </c>
    </row>
    <row r="84" spans="2:15" x14ac:dyDescent="0.25">
      <c r="B84" s="2">
        <f t="shared" si="77"/>
        <v>4448.0699999999979</v>
      </c>
      <c r="C84" s="72">
        <v>122.6</v>
      </c>
      <c r="D84" s="89">
        <f t="shared" si="78"/>
        <v>0.66666666666666663</v>
      </c>
      <c r="E84" s="89">
        <f t="shared" si="79"/>
        <v>1</v>
      </c>
      <c r="F84" s="89">
        <f t="shared" si="91"/>
        <v>0.66666666666666663</v>
      </c>
      <c r="G84" s="2">
        <f t="shared" si="72"/>
        <v>81.73333333333332</v>
      </c>
      <c r="H84" s="2">
        <f t="shared" si="73"/>
        <v>4529.8033333333315</v>
      </c>
      <c r="I84" s="2">
        <f t="shared" si="80"/>
        <v>2.7686920112809936</v>
      </c>
      <c r="J84" s="72">
        <f t="shared" si="81"/>
        <v>1.0183750105851153</v>
      </c>
      <c r="L84" s="72">
        <f t="shared" si="75"/>
        <v>1.8208230042791984E-2</v>
      </c>
      <c r="M84" s="72">
        <f t="shared" ref="M84" si="98">LN(L84)</f>
        <v>-4.0058815869576589</v>
      </c>
      <c r="N84">
        <v>2</v>
      </c>
      <c r="O84">
        <v>20</v>
      </c>
    </row>
    <row r="85" spans="2:15" x14ac:dyDescent="0.25">
      <c r="B85" s="2">
        <f t="shared" si="77"/>
        <v>4529.8033333333315</v>
      </c>
      <c r="C85" s="72">
        <v>123.6</v>
      </c>
      <c r="D85" s="89">
        <f t="shared" si="78"/>
        <v>0.66666666666666663</v>
      </c>
      <c r="E85" s="89">
        <f t="shared" si="79"/>
        <v>1</v>
      </c>
      <c r="F85" s="89">
        <f t="shared" si="91"/>
        <v>0.66666666666666663</v>
      </c>
      <c r="G85" s="2">
        <f t="shared" si="72"/>
        <v>82.399999999999991</v>
      </c>
      <c r="H85" s="2">
        <f t="shared" si="73"/>
        <v>4612.2033333333311</v>
      </c>
      <c r="I85" s="2">
        <f t="shared" si="80"/>
        <v>2.768181579703854</v>
      </c>
      <c r="J85" s="72">
        <f t="shared" si="81"/>
        <v>1.0181906352078567</v>
      </c>
      <c r="L85" s="72">
        <f t="shared" si="75"/>
        <v>1.8027165044329337E-2</v>
      </c>
      <c r="M85" s="72">
        <f t="shared" ref="M85" si="99">LN(L85)</f>
        <v>-4.0158754896078337</v>
      </c>
      <c r="N85">
        <v>2</v>
      </c>
      <c r="O85">
        <v>21</v>
      </c>
    </row>
    <row r="86" spans="2:15" x14ac:dyDescent="0.25">
      <c r="B86" s="2">
        <f t="shared" si="77"/>
        <v>4612.2033333333311</v>
      </c>
      <c r="C86" s="72">
        <v>124.6</v>
      </c>
      <c r="D86" s="89">
        <f t="shared" si="78"/>
        <v>0.66666666666666663</v>
      </c>
      <c r="E86" s="89">
        <f t="shared" si="79"/>
        <v>1</v>
      </c>
      <c r="F86" s="89">
        <f t="shared" si="91"/>
        <v>0.66666666666666663</v>
      </c>
      <c r="G86" s="2">
        <f t="shared" si="72"/>
        <v>83.066666666666663</v>
      </c>
      <c r="H86" s="2">
        <f t="shared" si="73"/>
        <v>4695.2699999999977</v>
      </c>
      <c r="I86" s="2">
        <f t="shared" si="80"/>
        <v>2.7676821246567287</v>
      </c>
      <c r="J86" s="72">
        <f t="shared" si="81"/>
        <v>1.0180101918027609</v>
      </c>
      <c r="L86" s="72">
        <f t="shared" si="75"/>
        <v>1.7849929672282976E-2</v>
      </c>
      <c r="M86" s="72">
        <f t="shared" ref="M86" si="100">LN(L86)</f>
        <v>-4.0257557106923754</v>
      </c>
      <c r="N86">
        <v>2</v>
      </c>
      <c r="O86">
        <v>22</v>
      </c>
    </row>
    <row r="87" spans="2:15" x14ac:dyDescent="0.25">
      <c r="B87" s="2">
        <f t="shared" si="77"/>
        <v>4695.2699999999977</v>
      </c>
      <c r="C87" s="72">
        <v>125.6</v>
      </c>
      <c r="D87" s="89">
        <f t="shared" si="78"/>
        <v>0.66666666666666663</v>
      </c>
      <c r="E87" s="89">
        <f t="shared" si="79"/>
        <v>1</v>
      </c>
      <c r="F87" s="89">
        <f t="shared" si="91"/>
        <v>0.66666666666666663</v>
      </c>
      <c r="G87" s="2">
        <f t="shared" si="72"/>
        <v>83.73333333333332</v>
      </c>
      <c r="H87" s="2">
        <f t="shared" si="73"/>
        <v>4779.0033333333313</v>
      </c>
      <c r="I87" s="2">
        <f t="shared" si="80"/>
        <v>2.7671932800772718</v>
      </c>
      <c r="J87" s="72">
        <f t="shared" si="81"/>
        <v>1.0178335502182694</v>
      </c>
      <c r="L87" s="72">
        <f t="shared" si="75"/>
        <v>1.7676398097841606E-2</v>
      </c>
      <c r="M87" s="72">
        <f t="shared" ref="M87" si="101">LN(L87)</f>
        <v>-4.035524970025552</v>
      </c>
      <c r="N87">
        <v>2</v>
      </c>
      <c r="O87">
        <v>23</v>
      </c>
    </row>
    <row r="88" spans="2:15" x14ac:dyDescent="0.25">
      <c r="B88" s="2">
        <f t="shared" si="77"/>
        <v>4779.0033333333313</v>
      </c>
      <c r="C88" s="72">
        <v>126.6</v>
      </c>
      <c r="D88" s="89">
        <f t="shared" si="78"/>
        <v>0.66666666666666663</v>
      </c>
      <c r="E88" s="89">
        <f t="shared" si="79"/>
        <v>1</v>
      </c>
      <c r="F88" s="89">
        <f t="shared" si="91"/>
        <v>0.66666666666666663</v>
      </c>
      <c r="G88" s="2">
        <f t="shared" si="72"/>
        <v>84.399999999999991</v>
      </c>
      <c r="H88" s="2">
        <f t="shared" si="73"/>
        <v>4863.4033333333309</v>
      </c>
      <c r="I88" s="2">
        <f t="shared" si="80"/>
        <v>2.7667146964139318</v>
      </c>
      <c r="J88" s="72">
        <f t="shared" si="81"/>
        <v>1.0176605861333707</v>
      </c>
      <c r="L88" s="72">
        <f t="shared" si="75"/>
        <v>1.7506450091383619E-2</v>
      </c>
      <c r="M88" s="72">
        <f t="shared" ref="M88" si="102">LN(L88)</f>
        <v>-4.045185889309864</v>
      </c>
      <c r="N88">
        <v>2</v>
      </c>
      <c r="O88">
        <v>24</v>
      </c>
    </row>
    <row r="89" spans="2:15" x14ac:dyDescent="0.25">
      <c r="B89" s="2">
        <f t="shared" si="77"/>
        <v>4863.4033333333309</v>
      </c>
      <c r="C89" s="72">
        <v>127.6</v>
      </c>
      <c r="D89" s="89">
        <f t="shared" si="78"/>
        <v>0.66666666666666663</v>
      </c>
      <c r="E89" s="89">
        <f t="shared" si="79"/>
        <v>1</v>
      </c>
      <c r="F89" s="89">
        <f t="shared" si="91"/>
        <v>0.66666666666666663</v>
      </c>
      <c r="G89" s="2">
        <f t="shared" si="72"/>
        <v>85.066666666666663</v>
      </c>
      <c r="H89" s="2">
        <f t="shared" si="73"/>
        <v>4948.4699999999975</v>
      </c>
      <c r="I89" s="2">
        <f t="shared" si="80"/>
        <v>2.7662460396926405</v>
      </c>
      <c r="J89" s="72">
        <f t="shared" si="81"/>
        <v>1.0174911807300924</v>
      </c>
      <c r="L89" s="72">
        <f t="shared" si="75"/>
        <v>1.7339970709916445E-2</v>
      </c>
      <c r="M89" s="72">
        <f t="shared" ref="M89" si="103">LN(L89)</f>
        <v>-4.0547409967940027</v>
      </c>
      <c r="N89">
        <v>2</v>
      </c>
      <c r="O89">
        <v>25</v>
      </c>
    </row>
    <row r="90" spans="2:15" x14ac:dyDescent="0.25">
      <c r="B90" s="2">
        <f t="shared" si="77"/>
        <v>4948.4699999999975</v>
      </c>
      <c r="C90" s="72">
        <v>128.6</v>
      </c>
      <c r="D90" s="89">
        <f t="shared" si="78"/>
        <v>0.66666666666666663</v>
      </c>
      <c r="E90" s="89">
        <f t="shared" si="79"/>
        <v>1</v>
      </c>
      <c r="F90" s="89">
        <f t="shared" si="91"/>
        <v>0.66666666666666663</v>
      </c>
      <c r="G90" s="2">
        <f t="shared" si="72"/>
        <v>85.73333333333332</v>
      </c>
      <c r="H90" s="2">
        <f t="shared" si="73"/>
        <v>5034.2033333333311</v>
      </c>
      <c r="I90" s="2">
        <f t="shared" si="80"/>
        <v>2.7657869906465629</v>
      </c>
      <c r="J90" s="72">
        <f t="shared" si="81"/>
        <v>1.0173252203879852</v>
      </c>
      <c r="L90" s="72">
        <f t="shared" si="75"/>
        <v>1.7176850005381192E-2</v>
      </c>
      <c r="M90" s="72">
        <f t="shared" ref="M90" si="104">LN(L90)</f>
        <v>-4.0641927316596531</v>
      </c>
      <c r="N90">
        <v>2</v>
      </c>
      <c r="O90">
        <v>26</v>
      </c>
    </row>
    <row r="91" spans="2:15" x14ac:dyDescent="0.25">
      <c r="B91" s="2">
        <f t="shared" si="77"/>
        <v>5034.2033333333311</v>
      </c>
      <c r="C91" s="72">
        <v>129.6</v>
      </c>
      <c r="D91" s="89">
        <f t="shared" si="78"/>
        <v>0.66666666666666663</v>
      </c>
      <c r="E91" s="89">
        <f t="shared" si="79"/>
        <v>1</v>
      </c>
      <c r="F91" s="89">
        <f t="shared" si="91"/>
        <v>0.66666666666666663</v>
      </c>
      <c r="G91" s="2">
        <f t="shared" si="72"/>
        <v>86.399999999999991</v>
      </c>
      <c r="H91" s="2">
        <f t="shared" si="73"/>
        <v>5120.6033333333307</v>
      </c>
      <c r="I91" s="2">
        <f t="shared" si="80"/>
        <v>2.7653372439039812</v>
      </c>
      <c r="J91" s="72">
        <f t="shared" si="81"/>
        <v>1.0171625963989006</v>
      </c>
      <c r="L91" s="72">
        <f t="shared" si="75"/>
        <v>1.7016982752218857E-2</v>
      </c>
      <c r="M91" s="72">
        <f t="shared" ref="M91" si="105">LN(L91)</f>
        <v>-4.0735434481551502</v>
      </c>
      <c r="N91">
        <v>2</v>
      </c>
      <c r="O91">
        <v>27</v>
      </c>
    </row>
    <row r="92" spans="2:15" x14ac:dyDescent="0.25">
      <c r="B92" s="2">
        <f t="shared" si="77"/>
        <v>5120.6033333333307</v>
      </c>
      <c r="C92" s="72">
        <v>130.6</v>
      </c>
      <c r="D92" s="89">
        <f t="shared" si="78"/>
        <v>0.66666666666666663</v>
      </c>
      <c r="E92" s="89">
        <f t="shared" si="79"/>
        <v>1</v>
      </c>
      <c r="F92" s="89">
        <f t="shared" si="91"/>
        <v>0.66666666666666663</v>
      </c>
      <c r="G92" s="2">
        <f t="shared" si="72"/>
        <v>87.066666666666663</v>
      </c>
      <c r="H92" s="2">
        <f t="shared" si="73"/>
        <v>5207.6699999999973</v>
      </c>
      <c r="I92" s="2">
        <f t="shared" si="80"/>
        <v>2.7648965072298077</v>
      </c>
      <c r="J92" s="72">
        <f t="shared" si="81"/>
        <v>1.0170032047004878</v>
      </c>
      <c r="L92" s="72">
        <f t="shared" si="75"/>
        <v>1.6860268192714509E-2</v>
      </c>
      <c r="M92" s="72">
        <f t="shared" ref="M92" si="106">LN(L92)</f>
        <v>-4.0827954194937508</v>
      </c>
      <c r="N92">
        <v>3</v>
      </c>
      <c r="O92">
        <v>28</v>
      </c>
    </row>
    <row r="93" spans="2:15" x14ac:dyDescent="0.25">
      <c r="B93" s="2">
        <f t="shared" si="77"/>
        <v>5207.6699999999973</v>
      </c>
      <c r="C93" s="72">
        <v>131.6</v>
      </c>
      <c r="D93" s="89">
        <f t="shared" si="78"/>
        <v>0.66666666666666663</v>
      </c>
      <c r="E93" s="89">
        <f t="shared" si="79"/>
        <v>1</v>
      </c>
      <c r="F93" s="89">
        <f t="shared" si="91"/>
        <v>0.66666666666666663</v>
      </c>
      <c r="G93" s="2">
        <f t="shared" si="72"/>
        <v>87.73333333333332</v>
      </c>
      <c r="H93" s="2">
        <f t="shared" si="73"/>
        <v>5295.4033333333309</v>
      </c>
      <c r="I93" s="2">
        <f t="shared" si="80"/>
        <v>2.7644645008166249</v>
      </c>
      <c r="J93" s="72">
        <f t="shared" si="81"/>
        <v>1.0168469456269951</v>
      </c>
      <c r="L93" s="72">
        <f t="shared" si="75"/>
        <v>1.6706609798781216E-2</v>
      </c>
      <c r="M93" s="72">
        <f t="shared" ref="M93" si="107">LN(L93)</f>
        <v>-4.0919508415319301</v>
      </c>
      <c r="N93">
        <v>3</v>
      </c>
      <c r="O93">
        <v>29</v>
      </c>
    </row>
    <row r="94" spans="2:15" x14ac:dyDescent="0.25">
      <c r="B94" s="2">
        <f t="shared" si="77"/>
        <v>5295.4033333333309</v>
      </c>
      <c r="C94" s="72">
        <v>132.6</v>
      </c>
      <c r="D94" s="89">
        <f t="shared" si="78"/>
        <v>0.66666666666666663</v>
      </c>
      <c r="E94" s="89">
        <f t="shared" si="79"/>
        <v>1</v>
      </c>
      <c r="F94" s="89">
        <f t="shared" si="91"/>
        <v>0.66666666666666663</v>
      </c>
      <c r="G94" s="2">
        <f t="shared" si="72"/>
        <v>88.399999999999991</v>
      </c>
      <c r="H94" s="2">
        <f t="shared" si="73"/>
        <v>5383.8033333333306</v>
      </c>
      <c r="I94" s="2">
        <f t="shared" si="80"/>
        <v>2.7640409566215056</v>
      </c>
      <c r="J94" s="72">
        <f t="shared" si="81"/>
        <v>1.0166937236760687</v>
      </c>
      <c r="L94" s="72">
        <f t="shared" si="75"/>
        <v>1.6555915048949783E-2</v>
      </c>
      <c r="M94" s="72">
        <f t="shared" ref="M94" si="108">LN(L94)</f>
        <v>-4.1010118362425567</v>
      </c>
      <c r="N94">
        <v>3</v>
      </c>
      <c r="O94">
        <v>30</v>
      </c>
    </row>
    <row r="95" spans="2:15" x14ac:dyDescent="0.25">
      <c r="B95" s="2">
        <f t="shared" si="77"/>
        <v>5383.8033333333306</v>
      </c>
      <c r="C95" s="72">
        <v>133.6</v>
      </c>
      <c r="D95" s="89">
        <f t="shared" si="78"/>
        <v>0.66666666666666663</v>
      </c>
      <c r="E95" s="89">
        <f t="shared" si="79"/>
        <v>1</v>
      </c>
      <c r="F95" s="89">
        <f t="shared" si="91"/>
        <v>0.66666666666666663</v>
      </c>
      <c r="G95" s="2">
        <f t="shared" si="72"/>
        <v>89.066666666666663</v>
      </c>
      <c r="H95" s="2">
        <f t="shared" si="73"/>
        <v>5472.8699999999972</v>
      </c>
      <c r="I95" s="2">
        <f t="shared" si="80"/>
        <v>2.7636256177451894</v>
      </c>
      <c r="J95" s="72">
        <f t="shared" si="81"/>
        <v>1.0165434472903605</v>
      </c>
      <c r="L95" s="72">
        <f t="shared" si="75"/>
        <v>1.6408095219440765E-2</v>
      </c>
      <c r="M95" s="72">
        <f t="shared" ref="M95" si="109">LN(L95)</f>
        <v>-4.10998045499628</v>
      </c>
      <c r="N95">
        <v>3</v>
      </c>
      <c r="O95">
        <v>31</v>
      </c>
    </row>
    <row r="96" spans="2:15" x14ac:dyDescent="0.25">
      <c r="B96" s="2">
        <f t="shared" si="77"/>
        <v>5472.8699999999972</v>
      </c>
      <c r="C96" s="72">
        <v>134.6</v>
      </c>
      <c r="D96" s="89">
        <f t="shared" si="78"/>
        <v>0.66666666666666663</v>
      </c>
      <c r="E96" s="89">
        <f t="shared" si="79"/>
        <v>1</v>
      </c>
      <c r="F96" s="89">
        <f t="shared" si="91"/>
        <v>0.66666666666666663</v>
      </c>
      <c r="G96" s="2">
        <f t="shared" si="72"/>
        <v>89.73333333333332</v>
      </c>
      <c r="H96" s="2">
        <f t="shared" si="73"/>
        <v>5562.6033333333307</v>
      </c>
      <c r="I96" s="2">
        <f t="shared" si="80"/>
        <v>2.7632182378504697</v>
      </c>
      <c r="J96" s="72">
        <f t="shared" si="81"/>
        <v>1.0163960286528519</v>
      </c>
      <c r="L96" s="72">
        <f t="shared" si="75"/>
        <v>1.6263065188284961E-2</v>
      </c>
      <c r="M96" s="72">
        <f t="shared" ref="M96" si="110">LN(L96)</f>
        <v>-4.1188586816637969</v>
      </c>
      <c r="N96">
        <v>3</v>
      </c>
      <c r="O96">
        <v>1</v>
      </c>
    </row>
    <row r="97" spans="2:15" x14ac:dyDescent="0.25">
      <c r="B97" s="2">
        <f t="shared" si="77"/>
        <v>5562.6033333333307</v>
      </c>
      <c r="C97" s="72">
        <v>135.6</v>
      </c>
      <c r="D97" s="89">
        <f t="shared" si="78"/>
        <v>0.66666666666666663</v>
      </c>
      <c r="E97" s="89">
        <f t="shared" si="79"/>
        <v>1</v>
      </c>
      <c r="F97" s="89">
        <f t="shared" si="91"/>
        <v>0.66666666666666663</v>
      </c>
      <c r="G97" s="2">
        <f t="shared" si="72"/>
        <v>90.399999999999991</v>
      </c>
      <c r="H97" s="2">
        <f t="shared" si="73"/>
        <v>5653.0033333333304</v>
      </c>
      <c r="I97" s="2">
        <f t="shared" si="80"/>
        <v>2.7628185806169343</v>
      </c>
      <c r="J97" s="72">
        <f t="shared" si="81"/>
        <v>1.0162513834948983</v>
      </c>
      <c r="L97" s="72">
        <f t="shared" si="75"/>
        <v>1.6120743251550277E-2</v>
      </c>
      <c r="M97" s="72">
        <f t="shared" ref="M97" si="111">LN(L97)</f>
        <v>-4.1276484355502987</v>
      </c>
      <c r="N97">
        <v>3</v>
      </c>
      <c r="O97">
        <v>2</v>
      </c>
    </row>
    <row r="98" spans="2:15" x14ac:dyDescent="0.25">
      <c r="B98" s="2">
        <f t="shared" si="77"/>
        <v>5653.0033333333304</v>
      </c>
      <c r="C98" s="72">
        <v>136.6</v>
      </c>
      <c r="D98" s="89">
        <f t="shared" si="78"/>
        <v>0.66666666666666663</v>
      </c>
      <c r="E98" s="89">
        <f t="shared" si="79"/>
        <v>1</v>
      </c>
      <c r="F98" s="89">
        <f t="shared" si="91"/>
        <v>0.66666666666666663</v>
      </c>
      <c r="G98" s="2">
        <f t="shared" si="72"/>
        <v>91.066666666666663</v>
      </c>
      <c r="H98" s="2">
        <f t="shared" si="73"/>
        <v>5744.069999999997</v>
      </c>
      <c r="I98" s="2">
        <f t="shared" si="80"/>
        <v>2.762426419229409</v>
      </c>
      <c r="J98" s="72">
        <f t="shared" si="81"/>
        <v>1.0161094309160734</v>
      </c>
      <c r="L98" s="72">
        <f t="shared" si="75"/>
        <v>1.5981050950804109E-2</v>
      </c>
      <c r="M98" s="72">
        <f t="shared" ref="M98" si="112">LN(L98)</f>
        <v>-4.1363515741729895</v>
      </c>
      <c r="N98">
        <v>3</v>
      </c>
      <c r="O98">
        <v>3</v>
      </c>
    </row>
    <row r="99" spans="2:15" x14ac:dyDescent="0.25">
      <c r="B99" s="2">
        <f t="shared" si="77"/>
        <v>5744.069999999997</v>
      </c>
      <c r="C99" s="72">
        <v>137.6</v>
      </c>
      <c r="D99" s="89">
        <f t="shared" si="78"/>
        <v>0.66666666666666663</v>
      </c>
      <c r="E99" s="89">
        <f t="shared" si="79"/>
        <v>1</v>
      </c>
      <c r="F99" s="89">
        <f t="shared" si="91"/>
        <v>0.66666666666666663</v>
      </c>
      <c r="G99" s="2">
        <f t="shared" si="72"/>
        <v>91.73333333333332</v>
      </c>
      <c r="H99" s="2">
        <f t="shared" si="73"/>
        <v>5835.8033333333306</v>
      </c>
      <c r="I99" s="2">
        <f t="shared" si="80"/>
        <v>2.7620415358976982</v>
      </c>
      <c r="J99" s="72">
        <f t="shared" si="81"/>
        <v>1.0159700932149736</v>
      </c>
      <c r="L99" s="72">
        <f t="shared" si="75"/>
        <v>1.5843912911014231E-2</v>
      </c>
      <c r="M99" s="72">
        <f t="shared" ref="M99" si="113">LN(L99)</f>
        <v>-4.1449698958915606</v>
      </c>
      <c r="N99">
        <v>3</v>
      </c>
      <c r="O99">
        <v>4</v>
      </c>
    </row>
    <row r="100" spans="2:15" x14ac:dyDescent="0.25">
      <c r="B100" s="2">
        <f t="shared" si="77"/>
        <v>5835.8033333333306</v>
      </c>
      <c r="C100" s="72">
        <v>138.6</v>
      </c>
      <c r="D100" s="89">
        <f t="shared" si="78"/>
        <v>0.66666666666666663</v>
      </c>
      <c r="E100" s="89">
        <f t="shared" si="79"/>
        <v>1</v>
      </c>
      <c r="F100" s="89">
        <f t="shared" si="91"/>
        <v>0.66666666666666663</v>
      </c>
      <c r="G100" s="2">
        <f t="shared" si="72"/>
        <v>92.399999999999991</v>
      </c>
      <c r="H100" s="2">
        <f t="shared" si="73"/>
        <v>5928.2033333333302</v>
      </c>
      <c r="I100" s="2">
        <f t="shared" si="80"/>
        <v>2.7616637214053941</v>
      </c>
      <c r="J100" s="72">
        <f t="shared" si="81"/>
        <v>1.0158332957302079</v>
      </c>
      <c r="L100" s="72">
        <f t="shared" si="75"/>
        <v>1.570925668815655E-2</v>
      </c>
      <c r="M100" s="72">
        <f t="shared" ref="M100" si="114">LN(L100)</f>
        <v>-4.1535051424007143</v>
      </c>
      <c r="N100">
        <v>3</v>
      </c>
      <c r="O100">
        <v>5</v>
      </c>
    </row>
    <row r="101" spans="2:15" x14ac:dyDescent="0.25">
      <c r="B101" s="2">
        <f t="shared" si="77"/>
        <v>5928.2033333333302</v>
      </c>
      <c r="C101" s="72">
        <v>139.6</v>
      </c>
      <c r="D101" s="89">
        <f t="shared" si="78"/>
        <v>0.66666666666666663</v>
      </c>
      <c r="E101" s="89">
        <f t="shared" si="79"/>
        <v>1</v>
      </c>
      <c r="F101" s="89">
        <f t="shared" si="91"/>
        <v>0.66666666666666663</v>
      </c>
      <c r="G101" s="2">
        <f t="shared" si="72"/>
        <v>93.066666666666663</v>
      </c>
      <c r="H101" s="2">
        <f t="shared" si="73"/>
        <v>6021.2699999999968</v>
      </c>
      <c r="I101" s="2">
        <f t="shared" si="80"/>
        <v>2.7612927746857219</v>
      </c>
      <c r="J101" s="72">
        <f t="shared" si="81"/>
        <v>1.0156989666908636</v>
      </c>
      <c r="L101" s="72">
        <f t="shared" si="75"/>
        <v>1.5577012625854555E-2</v>
      </c>
      <c r="M101" s="72">
        <f t="shared" ref="M101" si="115">LN(L101)</f>
        <v>-4.1619590010933116</v>
      </c>
      <c r="N101">
        <v>3</v>
      </c>
      <c r="O101">
        <v>6</v>
      </c>
    </row>
    <row r="102" spans="2:15" x14ac:dyDescent="0.25">
      <c r="B102" s="2">
        <f t="shared" si="77"/>
        <v>6021.2699999999968</v>
      </c>
      <c r="C102" s="72">
        <v>140.6</v>
      </c>
      <c r="D102" s="89">
        <f t="shared" si="78"/>
        <v>0.66666666666666663</v>
      </c>
      <c r="E102" s="89">
        <f t="shared" si="79"/>
        <v>1</v>
      </c>
      <c r="F102" s="89">
        <f t="shared" si="91"/>
        <v>0.66666666666666663</v>
      </c>
      <c r="G102" s="2">
        <f t="shared" si="72"/>
        <v>93.73333333333332</v>
      </c>
      <c r="H102" s="2">
        <f t="shared" si="73"/>
        <v>6115.0033333333304</v>
      </c>
      <c r="I102" s="2">
        <f t="shared" si="80"/>
        <v>2.7609285024225261</v>
      </c>
      <c r="J102" s="72">
        <f t="shared" si="81"/>
        <v>1.0155670370757885</v>
      </c>
      <c r="L102" s="72">
        <f t="shared" si="75"/>
        <v>1.5447113720427209E-2</v>
      </c>
      <c r="M102" s="72">
        <f t="shared" ref="M102" si="116">LN(L102)</f>
        <v>-4.1703331073021621</v>
      </c>
      <c r="N102">
        <v>3</v>
      </c>
      <c r="O102">
        <v>7</v>
      </c>
    </row>
    <row r="103" spans="2:15" x14ac:dyDescent="0.25">
      <c r="B103" s="2">
        <f t="shared" si="77"/>
        <v>6115.0033333333304</v>
      </c>
      <c r="C103" s="72">
        <v>141.6</v>
      </c>
      <c r="D103" s="89">
        <f t="shared" si="78"/>
        <v>0.66666666666666663</v>
      </c>
      <c r="E103" s="89">
        <f t="shared" si="79"/>
        <v>1</v>
      </c>
      <c r="F103" s="89">
        <f t="shared" si="91"/>
        <v>0.66666666666666663</v>
      </c>
      <c r="G103" s="2">
        <f t="shared" si="72"/>
        <v>94.399999999999991</v>
      </c>
      <c r="H103" s="2">
        <f t="shared" si="73"/>
        <v>6209.40333333333</v>
      </c>
      <c r="I103" s="2">
        <f t="shared" si="80"/>
        <v>2.7605707186746846</v>
      </c>
      <c r="J103" s="72">
        <f t="shared" si="81"/>
        <v>1.01543744048109</v>
      </c>
      <c r="L103" s="72">
        <f t="shared" si="75"/>
        <v>1.5319495493774791E-2</v>
      </c>
      <c r="M103" s="72">
        <f t="shared" ref="M103" si="117">LN(L103)</f>
        <v>-4.1786290464276812</v>
      </c>
      <c r="N103">
        <v>3</v>
      </c>
      <c r="O103">
        <v>8</v>
      </c>
    </row>
    <row r="104" spans="2:15" x14ac:dyDescent="0.25">
      <c r="B104" s="2">
        <f t="shared" si="77"/>
        <v>6209.40333333333</v>
      </c>
      <c r="C104" s="72">
        <v>142.6</v>
      </c>
      <c r="D104" s="89">
        <f t="shared" si="78"/>
        <v>0.66666666666666663</v>
      </c>
      <c r="E104" s="89">
        <f t="shared" si="79"/>
        <v>1</v>
      </c>
      <c r="F104" s="89">
        <f t="shared" si="91"/>
        <v>0.66666666666666663</v>
      </c>
      <c r="G104" s="2">
        <f t="shared" si="72"/>
        <v>95.066666666666663</v>
      </c>
      <c r="H104" s="2">
        <f t="shared" si="73"/>
        <v>6304.4699999999966</v>
      </c>
      <c r="I104" s="2">
        <f t="shared" si="80"/>
        <v>2.7602192445223386</v>
      </c>
      <c r="J104" s="72">
        <f t="shared" si="81"/>
        <v>1.0153101129952904</v>
      </c>
      <c r="L104" s="72">
        <f t="shared" si="75"/>
        <v>1.5194095873572405E-2</v>
      </c>
      <c r="M104" s="72">
        <f t="shared" ref="M104" si="118">LN(L104)</f>
        <v>-4.1868483559583716</v>
      </c>
      <c r="N104">
        <v>3</v>
      </c>
      <c r="O104">
        <v>9</v>
      </c>
    </row>
    <row r="105" spans="2:15" x14ac:dyDescent="0.25">
      <c r="B105" s="2">
        <f t="shared" si="77"/>
        <v>6304.4699999999966</v>
      </c>
      <c r="C105" s="72">
        <v>143.6</v>
      </c>
      <c r="D105" s="89">
        <f t="shared" si="78"/>
        <v>0.66666666666666663</v>
      </c>
      <c r="E105" s="89">
        <f t="shared" si="79"/>
        <v>1</v>
      </c>
      <c r="F105" s="89">
        <f t="shared" si="91"/>
        <v>0.66666666666666663</v>
      </c>
      <c r="G105" s="2">
        <f t="shared" si="72"/>
        <v>95.73333333333332</v>
      </c>
      <c r="H105" s="2">
        <f t="shared" si="73"/>
        <v>6400.2033333333302</v>
      </c>
      <c r="I105" s="2">
        <f t="shared" si="80"/>
        <v>2.7598739077334806</v>
      </c>
      <c r="J105" s="72">
        <f t="shared" si="81"/>
        <v>1.0151849930816284</v>
      </c>
      <c r="L105" s="72">
        <f t="shared" si="75"/>
        <v>1.5070855080284164E-2</v>
      </c>
      <c r="M105" s="72">
        <f t="shared" ref="M105" si="119">LN(L105)</f>
        <v>-4.1949925273904345</v>
      </c>
      <c r="N105">
        <v>3</v>
      </c>
      <c r="O105">
        <v>10</v>
      </c>
    </row>
    <row r="106" spans="2:15" x14ac:dyDescent="0.25">
      <c r="B106" s="2">
        <f t="shared" si="77"/>
        <v>6400.2033333333302</v>
      </c>
      <c r="C106" s="72">
        <v>144.6</v>
      </c>
      <c r="D106" s="89">
        <f t="shared" si="78"/>
        <v>0.66666666666666663</v>
      </c>
      <c r="E106" s="89">
        <f t="shared" si="79"/>
        <v>1</v>
      </c>
      <c r="F106" s="89">
        <f t="shared" si="91"/>
        <v>0.66666666666666663</v>
      </c>
      <c r="G106" s="2">
        <f t="shared" si="72"/>
        <v>96.399999999999991</v>
      </c>
      <c r="H106" s="2">
        <f t="shared" si="73"/>
        <v>6496.6033333333298</v>
      </c>
      <c r="I106" s="2">
        <f t="shared" si="80"/>
        <v>2.7595345424495248</v>
      </c>
      <c r="J106" s="72">
        <f t="shared" si="81"/>
        <v>1.0150620214670263</v>
      </c>
      <c r="L106" s="72">
        <f t="shared" si="75"/>
        <v>1.4949715520544648E-2</v>
      </c>
      <c r="M106" s="72">
        <f t="shared" ref="M106" si="120">LN(L106)</f>
        <v>-4.2030630080526006</v>
      </c>
      <c r="N106">
        <v>3</v>
      </c>
      <c r="O106">
        <v>11</v>
      </c>
    </row>
    <row r="107" spans="2:15" x14ac:dyDescent="0.25">
      <c r="B107" s="2">
        <f t="shared" si="77"/>
        <v>6496.6033333333298</v>
      </c>
      <c r="C107" s="72">
        <v>145.6</v>
      </c>
      <c r="D107" s="89">
        <f t="shared" si="78"/>
        <v>0.66666666666666663</v>
      </c>
      <c r="E107" s="89">
        <f t="shared" si="79"/>
        <v>1</v>
      </c>
      <c r="F107" s="89">
        <f t="shared" si="91"/>
        <v>0.66666666666666663</v>
      </c>
      <c r="G107" s="2">
        <f t="shared" si="72"/>
        <v>97.066666666666663</v>
      </c>
      <c r="H107" s="2">
        <f t="shared" si="73"/>
        <v>6593.6699999999964</v>
      </c>
      <c r="I107" s="2">
        <f t="shared" si="80"/>
        <v>2.7592009888886189</v>
      </c>
      <c r="J107" s="72">
        <f t="shared" si="81"/>
        <v>1.0149411410372908</v>
      </c>
      <c r="L107" s="72">
        <f t="shared" si="75"/>
        <v>1.483062168649445E-2</v>
      </c>
      <c r="M107" s="72">
        <f t="shared" ref="M107" si="121">LN(L107)</f>
        <v>-4.2110612028414671</v>
      </c>
      <c r="N107">
        <v>3</v>
      </c>
      <c r="O107">
        <v>12</v>
      </c>
    </row>
    <row r="108" spans="2:15" x14ac:dyDescent="0.25">
      <c r="B108" s="2">
        <f t="shared" si="77"/>
        <v>6593.6699999999964</v>
      </c>
      <c r="C108" s="72">
        <v>146.6</v>
      </c>
      <c r="D108" s="89">
        <f t="shared" si="78"/>
        <v>0.66666666666666663</v>
      </c>
      <c r="E108" s="89">
        <f t="shared" si="79"/>
        <v>1</v>
      </c>
      <c r="F108" s="89">
        <f t="shared" si="91"/>
        <v>0.66666666666666663</v>
      </c>
      <c r="G108" s="2">
        <f t="shared" si="72"/>
        <v>97.73333333333332</v>
      </c>
      <c r="H108" s="2">
        <f t="shared" si="73"/>
        <v>6691.40333333333</v>
      </c>
      <c r="I108" s="2">
        <f t="shared" si="80"/>
        <v>2.7588730930655223</v>
      </c>
      <c r="J108" s="72">
        <f t="shared" si="81"/>
        <v>1.0148222967381342</v>
      </c>
      <c r="L108" s="72">
        <f t="shared" si="75"/>
        <v>1.4713520060678676E-2</v>
      </c>
      <c r="M108" s="72">
        <f t="shared" ref="M108" si="122">LN(L108)</f>
        <v>-4.2189884758728251</v>
      </c>
      <c r="N108">
        <v>3</v>
      </c>
      <c r="O108">
        <v>13</v>
      </c>
    </row>
    <row r="109" spans="2:15" x14ac:dyDescent="0.25">
      <c r="B109" s="2">
        <f t="shared" si="77"/>
        <v>6691.40333333333</v>
      </c>
      <c r="C109" s="72">
        <v>147.6</v>
      </c>
      <c r="D109" s="89">
        <f t="shared" si="78"/>
        <v>0.66666666666666663</v>
      </c>
      <c r="E109" s="89">
        <f t="shared" si="79"/>
        <v>1</v>
      </c>
      <c r="F109" s="89">
        <f t="shared" si="91"/>
        <v>0.66666666666666663</v>
      </c>
      <c r="G109" s="2">
        <f t="shared" si="72"/>
        <v>98.399999999999991</v>
      </c>
      <c r="H109" s="2">
        <f t="shared" si="73"/>
        <v>6789.8033333333296</v>
      </c>
      <c r="I109" s="2">
        <f t="shared" si="80"/>
        <v>2.7585507065269885</v>
      </c>
      <c r="J109" s="72">
        <f t="shared" si="81"/>
        <v>1.0147054354816454</v>
      </c>
      <c r="L109" s="72">
        <f t="shared" si="75"/>
        <v>1.4598359026155503E-2</v>
      </c>
      <c r="M109" s="72">
        <f t="shared" ref="M109" si="123">LN(L109)</f>
        <v>-4.2268461520534917</v>
      </c>
      <c r="N109">
        <v>3</v>
      </c>
      <c r="O109">
        <v>14</v>
      </c>
    </row>
    <row r="110" spans="2:15" x14ac:dyDescent="0.25">
      <c r="B110" s="2">
        <f t="shared" si="77"/>
        <v>6789.8033333333296</v>
      </c>
      <c r="C110" s="72">
        <v>148.6</v>
      </c>
      <c r="D110" s="89">
        <f t="shared" si="78"/>
        <v>0.66666666666666663</v>
      </c>
      <c r="E110" s="89">
        <f t="shared" si="79"/>
        <v>1</v>
      </c>
      <c r="F110" s="89">
        <f t="shared" si="91"/>
        <v>0.66666666666666663</v>
      </c>
      <c r="G110" s="2">
        <f t="shared" si="72"/>
        <v>99.066666666666663</v>
      </c>
      <c r="H110" s="2">
        <f t="shared" si="73"/>
        <v>6888.8699999999963</v>
      </c>
      <c r="I110" s="2">
        <f t="shared" si="80"/>
        <v>2.7582336861016366</v>
      </c>
      <c r="J110" s="72">
        <f t="shared" si="81"/>
        <v>1.0145905060578584</v>
      </c>
      <c r="L110" s="72">
        <f t="shared" si="75"/>
        <v>1.4485088781478739E-2</v>
      </c>
      <c r="M110" s="72">
        <f t="shared" ref="M110" si="124">LN(L110)</f>
        <v>-4.2346355185784512</v>
      </c>
      <c r="N110">
        <v>3</v>
      </c>
      <c r="O110">
        <v>15</v>
      </c>
    </row>
    <row r="111" spans="2:15" x14ac:dyDescent="0.25">
      <c r="B111" s="2">
        <f t="shared" si="77"/>
        <v>6888.8699999999963</v>
      </c>
      <c r="C111" s="72">
        <v>149.6</v>
      </c>
      <c r="D111" s="89">
        <f t="shared" si="78"/>
        <v>0.66666666666666663</v>
      </c>
      <c r="E111" s="89">
        <f t="shared" si="79"/>
        <v>1</v>
      </c>
      <c r="F111" s="89">
        <f t="shared" si="91"/>
        <v>0.66666666666666663</v>
      </c>
      <c r="G111" s="2">
        <f t="shared" si="72"/>
        <v>99.73333333333332</v>
      </c>
      <c r="H111" s="2">
        <f t="shared" si="73"/>
        <v>6988.6033333333298</v>
      </c>
      <c r="I111" s="2">
        <f t="shared" si="80"/>
        <v>2.7579218936634087</v>
      </c>
      <c r="J111" s="72">
        <f t="shared" si="81"/>
        <v>1.0144774590510974</v>
      </c>
      <c r="L111" s="72">
        <f t="shared" si="75"/>
        <v>1.4373661260250435E-2</v>
      </c>
      <c r="M111" s="72">
        <f t="shared" ref="M111" si="125">LN(L111)</f>
        <v>-4.2423578263572734</v>
      </c>
      <c r="N111">
        <v>3</v>
      </c>
      <c r="O111">
        <v>16</v>
      </c>
    </row>
    <row r="112" spans="2:15" x14ac:dyDescent="0.25">
      <c r="B112" s="2">
        <f t="shared" si="77"/>
        <v>6988.6033333333298</v>
      </c>
      <c r="C112" s="72">
        <v>150.6</v>
      </c>
      <c r="D112" s="89">
        <f t="shared" si="78"/>
        <v>0.66666666666666663</v>
      </c>
      <c r="E112" s="89">
        <f t="shared" si="79"/>
        <v>1</v>
      </c>
      <c r="F112" s="89">
        <f t="shared" si="91"/>
        <v>0.66666666666666663</v>
      </c>
      <c r="G112" s="2">
        <f t="shared" si="72"/>
        <v>100.39999999999999</v>
      </c>
      <c r="H112" s="2">
        <f t="shared" si="73"/>
        <v>7089.0033333333295</v>
      </c>
      <c r="I112" s="2">
        <f t="shared" si="80"/>
        <v>2.7576151959077424</v>
      </c>
      <c r="J112" s="72">
        <f t="shared" si="81"/>
        <v>1.0143662467607977</v>
      </c>
      <c r="L112" s="72">
        <f t="shared" si="75"/>
        <v>1.426403005495595E-2</v>
      </c>
      <c r="M112" s="72">
        <f t="shared" ref="M112" si="126">LN(L112)</f>
        <v>-4.2500142913738861</v>
      </c>
      <c r="N112">
        <v>3</v>
      </c>
      <c r="O112">
        <v>17</v>
      </c>
    </row>
    <row r="113" spans="2:15" x14ac:dyDescent="0.25">
      <c r="B113" s="2">
        <f t="shared" si="77"/>
        <v>7089.0033333333295</v>
      </c>
      <c r="C113" s="72">
        <v>151.6</v>
      </c>
      <c r="D113" s="89">
        <f t="shared" si="78"/>
        <v>0.66666666666666663</v>
      </c>
      <c r="E113" s="89">
        <f t="shared" si="79"/>
        <v>1</v>
      </c>
      <c r="F113" s="89">
        <f t="shared" si="91"/>
        <v>0.66666666666666663</v>
      </c>
      <c r="G113" s="2">
        <f t="shared" si="72"/>
        <v>101.06666666666666</v>
      </c>
      <c r="H113" s="2">
        <f t="shared" si="73"/>
        <v>7190.0699999999961</v>
      </c>
      <c r="I113" s="2">
        <f t="shared" si="80"/>
        <v>2.7573134641396702</v>
      </c>
      <c r="J113" s="72">
        <f t="shared" si="81"/>
        <v>1.0142568231265232</v>
      </c>
      <c r="L113" s="72">
        <f t="shared" si="75"/>
        <v>1.4156150344816733E-2</v>
      </c>
      <c r="M113" s="72">
        <f t="shared" ref="M113" si="127">LN(L113)</f>
        <v>-4.2576060959833528</v>
      </c>
      <c r="N113">
        <v>3</v>
      </c>
      <c r="O113">
        <v>18</v>
      </c>
    </row>
    <row r="114" spans="2:15" x14ac:dyDescent="0.25">
      <c r="B114" s="2">
        <f t="shared" si="77"/>
        <v>7190.0699999999961</v>
      </c>
      <c r="C114" s="72">
        <v>152.6</v>
      </c>
      <c r="D114" s="89">
        <f t="shared" si="78"/>
        <v>0.66666666666666663</v>
      </c>
      <c r="E114" s="89">
        <f t="shared" si="79"/>
        <v>1</v>
      </c>
      <c r="F114" s="89">
        <f t="shared" si="91"/>
        <v>0.66666666666666663</v>
      </c>
      <c r="G114" s="2">
        <f t="shared" si="72"/>
        <v>101.73333333333332</v>
      </c>
      <c r="H114" s="2">
        <f t="shared" si="73"/>
        <v>7291.8033333333296</v>
      </c>
      <c r="I114" s="2">
        <f t="shared" si="80"/>
        <v>2.7570165740730999</v>
      </c>
      <c r="J114" s="72">
        <f t="shared" si="81"/>
        <v>1.0141491436569232</v>
      </c>
      <c r="L114" s="72">
        <f t="shared" si="75"/>
        <v>1.4049978827413932E-2</v>
      </c>
      <c r="M114" s="72">
        <f t="shared" ref="M114" si="128">LN(L114)</f>
        <v>-4.2651343901491456</v>
      </c>
      <c r="N114">
        <v>3</v>
      </c>
      <c r="O114">
        <v>19</v>
      </c>
    </row>
    <row r="115" spans="2:15" x14ac:dyDescent="0.25">
      <c r="B115" s="2">
        <f t="shared" si="77"/>
        <v>7291.8033333333296</v>
      </c>
      <c r="C115" s="72">
        <v>153.6</v>
      </c>
      <c r="D115" s="89">
        <f t="shared" si="78"/>
        <v>0.66666666666666663</v>
      </c>
      <c r="E115" s="89">
        <f t="shared" si="79"/>
        <v>1</v>
      </c>
      <c r="F115" s="89">
        <f t="shared" si="91"/>
        <v>0.66666666666666663</v>
      </c>
      <c r="G115" s="2">
        <f t="shared" si="72"/>
        <v>102.39999999999999</v>
      </c>
      <c r="H115" s="2">
        <f t="shared" si="73"/>
        <v>7394.2033333333293</v>
      </c>
      <c r="I115" s="2">
        <f t="shared" si="80"/>
        <v>2.7567244056405991</v>
      </c>
      <c r="J115" s="72">
        <f t="shared" si="81"/>
        <v>1.0140431653623863</v>
      </c>
      <c r="L115" s="72">
        <f t="shared" si="75"/>
        <v>1.394547365385408E-2</v>
      </c>
      <c r="M115" s="72">
        <f t="shared" ref="M115" si="129">LN(L115)</f>
        <v>-4.2726002926240731</v>
      </c>
      <c r="N115">
        <v>3</v>
      </c>
      <c r="O115">
        <v>20</v>
      </c>
    </row>
    <row r="116" spans="2:15" x14ac:dyDescent="0.25">
      <c r="B116" s="2">
        <f t="shared" si="77"/>
        <v>7394.2033333333293</v>
      </c>
      <c r="C116" s="72">
        <v>154.6</v>
      </c>
      <c r="D116" s="89">
        <f t="shared" si="78"/>
        <v>0.66666666666666663</v>
      </c>
      <c r="E116" s="89">
        <f t="shared" si="79"/>
        <v>1</v>
      </c>
      <c r="F116" s="89">
        <f t="shared" si="91"/>
        <v>0.66666666666666663</v>
      </c>
      <c r="G116" s="2">
        <f t="shared" si="72"/>
        <v>103.06666666666666</v>
      </c>
      <c r="H116" s="2">
        <f t="shared" si="73"/>
        <v>7497.2699999999959</v>
      </c>
      <c r="I116" s="2">
        <f t="shared" si="80"/>
        <v>2.7564368428130384</v>
      </c>
      <c r="J116" s="72">
        <f t="shared" si="81"/>
        <v>1.0139388466911694</v>
      </c>
      <c r="L116" s="72">
        <f t="shared" si="75"/>
        <v>1.3842594367263931E-2</v>
      </c>
      <c r="M116" s="72">
        <f t="shared" ref="M116" si="130">LN(L116)</f>
        <v>-4.2800048920778959</v>
      </c>
      <c r="N116">
        <v>3</v>
      </c>
      <c r="O116">
        <v>21</v>
      </c>
    </row>
    <row r="117" spans="2:15" x14ac:dyDescent="0.25">
      <c r="B117" s="2">
        <f t="shared" si="77"/>
        <v>7497.2699999999959</v>
      </c>
      <c r="C117" s="72">
        <v>155.6</v>
      </c>
      <c r="D117" s="89">
        <f t="shared" si="78"/>
        <v>0.66666666666666663</v>
      </c>
      <c r="E117" s="89">
        <f t="shared" si="79"/>
        <v>1</v>
      </c>
      <c r="F117" s="89">
        <f t="shared" si="91"/>
        <v>0.66666666666666663</v>
      </c>
      <c r="G117" s="2">
        <f t="shared" si="72"/>
        <v>103.73333333333332</v>
      </c>
      <c r="H117" s="2">
        <f t="shared" si="73"/>
        <v>7601.0033333333295</v>
      </c>
      <c r="I117" s="2">
        <f t="shared" si="80"/>
        <v>2.7561537734284949</v>
      </c>
      <c r="J117" s="72">
        <f t="shared" si="81"/>
        <v>1.0138361474687898</v>
      </c>
      <c r="L117" s="72">
        <f t="shared" si="75"/>
        <v>1.3741301844411856E-2</v>
      </c>
      <c r="M117" s="72">
        <f t="shared" ref="M117" si="131">LN(L117)</f>
        <v>-4.2873492481746993</v>
      </c>
      <c r="N117">
        <v>3</v>
      </c>
      <c r="O117">
        <v>22</v>
      </c>
    </row>
    <row r="118" spans="2:15" x14ac:dyDescent="0.25">
      <c r="B118" s="2">
        <f t="shared" si="77"/>
        <v>7601.0033333333295</v>
      </c>
      <c r="C118" s="72">
        <v>156.6</v>
      </c>
      <c r="D118" s="89">
        <f t="shared" si="78"/>
        <v>0.66666666666666663</v>
      </c>
      <c r="E118" s="89">
        <f t="shared" si="79"/>
        <v>1</v>
      </c>
      <c r="F118" s="89">
        <f t="shared" si="91"/>
        <v>0.66666666666666663</v>
      </c>
      <c r="G118" s="2">
        <f t="shared" si="72"/>
        <v>104.39999999999999</v>
      </c>
      <c r="H118" s="2">
        <f t="shared" si="73"/>
        <v>7705.4033333333291</v>
      </c>
      <c r="I118" s="2">
        <f t="shared" si="80"/>
        <v>2.7558750890298738</v>
      </c>
      <c r="J118" s="72">
        <f t="shared" si="81"/>
        <v>1.0137350288404907</v>
      </c>
      <c r="L118" s="72">
        <f t="shared" si="75"/>
        <v>1.3641558240276599E-2</v>
      </c>
      <c r="M118" s="72">
        <f t="shared" ref="M118" si="132">LN(L118)</f>
        <v>-4.2946343926022816</v>
      </c>
      <c r="N118">
        <v>3</v>
      </c>
      <c r="O118">
        <v>23</v>
      </c>
    </row>
    <row r="119" spans="2:15" x14ac:dyDescent="0.25">
      <c r="B119" s="2">
        <f t="shared" si="77"/>
        <v>7705.4033333333291</v>
      </c>
      <c r="C119" s="72">
        <v>157.6</v>
      </c>
      <c r="D119" s="89">
        <f t="shared" si="78"/>
        <v>0.66666666666666663</v>
      </c>
      <c r="E119" s="89">
        <f t="shared" si="79"/>
        <v>1</v>
      </c>
      <c r="F119" s="89">
        <f t="shared" si="91"/>
        <v>0.66666666666666663</v>
      </c>
      <c r="G119" s="2">
        <f t="shared" si="72"/>
        <v>105.06666666666666</v>
      </c>
      <c r="H119" s="2">
        <f t="shared" si="73"/>
        <v>7810.4699999999957</v>
      </c>
      <c r="I119" s="2">
        <f t="shared" si="80"/>
        <v>2.7556006847107239</v>
      </c>
      <c r="J119" s="72">
        <f t="shared" si="81"/>
        <v>1.0136354532165956</v>
      </c>
      <c r="L119" s="72">
        <f t="shared" si="75"/>
        <v>1.3543326935385448E-2</v>
      </c>
      <c r="M119" s="72">
        <f t="shared" ref="M119" si="133">LN(L119)</f>
        <v>-4.3018613300564246</v>
      </c>
      <c r="N119">
        <v>3</v>
      </c>
      <c r="O119">
        <v>24</v>
      </c>
    </row>
    <row r="120" spans="2:15" x14ac:dyDescent="0.25">
      <c r="B120" s="2">
        <f t="shared" si="77"/>
        <v>7810.4699999999957</v>
      </c>
      <c r="C120" s="72">
        <v>158.6</v>
      </c>
      <c r="D120" s="89">
        <f t="shared" si="78"/>
        <v>0.66666666666666663</v>
      </c>
      <c r="E120" s="89">
        <f t="shared" si="79"/>
        <v>1</v>
      </c>
      <c r="F120" s="89">
        <f t="shared" si="91"/>
        <v>0.66666666666666663</v>
      </c>
      <c r="G120" s="2">
        <f t="shared" si="72"/>
        <v>105.73333333333332</v>
      </c>
      <c r="H120" s="2">
        <f t="shared" si="73"/>
        <v>7916.2033333333293</v>
      </c>
      <c r="I120" s="2">
        <f t="shared" si="80"/>
        <v>2.7553304589687619</v>
      </c>
      <c r="J120" s="72">
        <f t="shared" si="81"/>
        <v>1.0135373842205826</v>
      </c>
      <c r="L120" s="72">
        <f t="shared" si="75"/>
        <v>1.3446572485761366E-2</v>
      </c>
      <c r="M120" s="72">
        <f t="shared" ref="M120" si="134">LN(L120)</f>
        <v>-4.3090310391823214</v>
      </c>
      <c r="N120">
        <v>3</v>
      </c>
      <c r="O120">
        <v>25</v>
      </c>
    </row>
    <row r="121" spans="2:15" x14ac:dyDescent="0.25">
      <c r="B121" s="2">
        <f t="shared" si="77"/>
        <v>7916.2033333333293</v>
      </c>
      <c r="C121" s="72">
        <v>159.6</v>
      </c>
      <c r="D121" s="89">
        <f t="shared" si="78"/>
        <v>0.66666666666666663</v>
      </c>
      <c r="E121" s="89">
        <f t="shared" si="79"/>
        <v>1</v>
      </c>
      <c r="F121" s="89">
        <f t="shared" si="91"/>
        <v>0.66666666666666663</v>
      </c>
      <c r="G121" s="2">
        <f t="shared" si="72"/>
        <v>106.39999999999999</v>
      </c>
      <c r="H121" s="2">
        <f t="shared" si="73"/>
        <v>8022.6033333333289</v>
      </c>
      <c r="I121" s="2">
        <f t="shared" si="80"/>
        <v>2.7550643135666655</v>
      </c>
      <c r="J121" s="72">
        <f t="shared" si="81"/>
        <v>1.0134407866397233</v>
      </c>
      <c r="L121" s="72">
        <f t="shared" si="75"/>
        <v>1.3351260575331205E-2</v>
      </c>
      <c r="M121" s="72">
        <f t="shared" ref="M121" si="135">LN(L121)</f>
        <v>-4.316144473475207</v>
      </c>
      <c r="N121">
        <v>3</v>
      </c>
      <c r="O121">
        <v>26</v>
      </c>
    </row>
    <row r="122" spans="2:15" x14ac:dyDescent="0.25">
      <c r="B122" s="2">
        <f t="shared" si="77"/>
        <v>8022.6033333333289</v>
      </c>
      <c r="C122" s="72">
        <v>160.6</v>
      </c>
      <c r="D122" s="89">
        <f t="shared" si="78"/>
        <v>0.66666666666666663</v>
      </c>
      <c r="E122" s="89">
        <f t="shared" si="79"/>
        <v>1</v>
      </c>
      <c r="F122" s="89">
        <f t="shared" si="91"/>
        <v>0.66666666666666663</v>
      </c>
      <c r="G122" s="2">
        <f t="shared" si="72"/>
        <v>107.06666666666666</v>
      </c>
      <c r="H122" s="2">
        <f t="shared" si="73"/>
        <v>8129.6699999999955</v>
      </c>
      <c r="I122" s="2">
        <f t="shared" si="80"/>
        <v>2.7548021533997136</v>
      </c>
      <c r="J122" s="72">
        <f t="shared" si="81"/>
        <v>1.0133456263781375</v>
      </c>
      <c r="L122" s="72">
        <f t="shared" si="75"/>
        <v>1.3257357970651742E-2</v>
      </c>
      <c r="M122" s="72">
        <f t="shared" ref="M122" si="136">LN(L122)</f>
        <v>-4.3232025621424333</v>
      </c>
      <c r="N122">
        <v>4</v>
      </c>
      <c r="O122">
        <v>27</v>
      </c>
    </row>
    <row r="123" spans="2:15" x14ac:dyDescent="0.25">
      <c r="B123" s="2">
        <f t="shared" si="77"/>
        <v>8129.6699999999955</v>
      </c>
      <c r="C123" s="72">
        <v>161.6</v>
      </c>
      <c r="D123" s="89">
        <f t="shared" si="78"/>
        <v>0.66666666666666663</v>
      </c>
      <c r="E123" s="89">
        <f t="shared" si="79"/>
        <v>1</v>
      </c>
      <c r="F123" s="89">
        <f t="shared" si="91"/>
        <v>0.66666666666666663</v>
      </c>
      <c r="G123" s="2">
        <f t="shared" si="72"/>
        <v>107.73333333333332</v>
      </c>
      <c r="H123" s="2">
        <f t="shared" si="73"/>
        <v>8237.4033333333282</v>
      </c>
      <c r="I123" s="2">
        <f t="shared" si="80"/>
        <v>2.7545438863698721</v>
      </c>
      <c r="J123" s="72">
        <f t="shared" si="81"/>
        <v>1.0132518704121241</v>
      </c>
      <c r="L123" s="72">
        <f t="shared" si="75"/>
        <v>1.3164832477820687E-2</v>
      </c>
      <c r="M123" s="72">
        <f t="shared" ref="M123" si="137">LN(L123)</f>
        <v>-4.3302062109290533</v>
      </c>
      <c r="N123">
        <v>4</v>
      </c>
      <c r="O123">
        <v>28</v>
      </c>
    </row>
    <row r="124" spans="2:15" x14ac:dyDescent="0.25">
      <c r="B124" s="2">
        <f t="shared" si="77"/>
        <v>8237.4033333333282</v>
      </c>
      <c r="C124" s="72">
        <v>162.6</v>
      </c>
      <c r="D124" s="89">
        <f t="shared" si="78"/>
        <v>0.66666666666666663</v>
      </c>
      <c r="E124" s="89">
        <f t="shared" si="79"/>
        <v>1</v>
      </c>
      <c r="F124" s="89">
        <f t="shared" si="91"/>
        <v>0.66666666666666663</v>
      </c>
      <c r="G124" s="2">
        <f t="shared" si="72"/>
        <v>108.39999999999999</v>
      </c>
      <c r="H124" s="2">
        <f t="shared" si="73"/>
        <v>8345.8033333333278</v>
      </c>
      <c r="I124" s="2">
        <f t="shared" si="80"/>
        <v>2.7542894232659765</v>
      </c>
      <c r="J124" s="72">
        <f t="shared" si="81"/>
        <v>1.0131594867476441</v>
      </c>
      <c r="L124" s="72">
        <f t="shared" si="75"/>
        <v>1.307365290145527E-2</v>
      </c>
      <c r="M124" s="72">
        <f t="shared" ref="M124" si="138">LN(L124)</f>
        <v>-4.3371563029083449</v>
      </c>
      <c r="N124">
        <v>4</v>
      </c>
      <c r="O124">
        <v>29</v>
      </c>
    </row>
    <row r="125" spans="2:15" x14ac:dyDescent="0.25">
      <c r="B125" s="2">
        <f t="shared" si="77"/>
        <v>8345.8033333333278</v>
      </c>
      <c r="C125" s="72">
        <v>163.6</v>
      </c>
      <c r="D125" s="89">
        <f t="shared" si="78"/>
        <v>0.66666666666666663</v>
      </c>
      <c r="E125" s="89">
        <f t="shared" si="79"/>
        <v>1</v>
      </c>
      <c r="F125" s="89">
        <f t="shared" si="91"/>
        <v>0.66666666666666663</v>
      </c>
      <c r="G125" s="2">
        <f t="shared" si="72"/>
        <v>109.06666666666666</v>
      </c>
      <c r="H125" s="2">
        <f t="shared" si="73"/>
        <v>8454.8699999999953</v>
      </c>
      <c r="I125" s="2">
        <f t="shared" si="80"/>
        <v>2.7540386776496479</v>
      </c>
      <c r="J125" s="72">
        <f t="shared" si="81"/>
        <v>1.0130684443798301</v>
      </c>
      <c r="L125" s="72">
        <f t="shared" si="75"/>
        <v>1.2983789005615481E-2</v>
      </c>
      <c r="M125" s="72">
        <f t="shared" ref="M125" si="139">LN(L125)</f>
        <v>-4.3440536992395717</v>
      </c>
      <c r="N125">
        <v>4</v>
      </c>
      <c r="O125">
        <v>30</v>
      </c>
    </row>
    <row r="126" spans="2:15" x14ac:dyDescent="0.25">
      <c r="B126" s="2">
        <f t="shared" si="77"/>
        <v>8454.8699999999953</v>
      </c>
      <c r="C126" s="72">
        <v>164.6</v>
      </c>
      <c r="D126" s="89">
        <f t="shared" si="78"/>
        <v>0.66666666666666663</v>
      </c>
      <c r="E126" s="89">
        <f t="shared" si="79"/>
        <v>1</v>
      </c>
      <c r="F126" s="89">
        <f t="shared" si="91"/>
        <v>0.66666666666666663</v>
      </c>
      <c r="G126" s="2">
        <f t="shared" si="72"/>
        <v>109.73333333333332</v>
      </c>
      <c r="H126" s="2">
        <f t="shared" si="73"/>
        <v>8564.6033333333289</v>
      </c>
      <c r="I126" s="2">
        <f t="shared" si="80"/>
        <v>2.753791565746639</v>
      </c>
      <c r="J126" s="72">
        <f t="shared" si="81"/>
        <v>1.0129787132544124</v>
      </c>
      <c r="L126" s="72">
        <f t="shared" si="75"/>
        <v>1.2895211476569992E-2</v>
      </c>
      <c r="M126" s="72">
        <f t="shared" ref="M126" si="140">LN(L126)</f>
        <v>-4.3508992398942024</v>
      </c>
      <c r="N126">
        <v>4</v>
      </c>
      <c r="O126">
        <v>31</v>
      </c>
    </row>
    <row r="127" spans="2:15" x14ac:dyDescent="0.25">
      <c r="B127" s="2">
        <f t="shared" si="77"/>
        <v>8564.6033333333289</v>
      </c>
      <c r="C127" s="72">
        <v>165.6</v>
      </c>
      <c r="D127" s="89">
        <f t="shared" si="78"/>
        <v>0.66666666666666663</v>
      </c>
      <c r="E127" s="89">
        <f t="shared" si="79"/>
        <v>1</v>
      </c>
      <c r="F127" s="89">
        <f t="shared" si="91"/>
        <v>0.66666666666666663</v>
      </c>
      <c r="G127" s="2">
        <f t="shared" si="72"/>
        <v>110.39999999999999</v>
      </c>
      <c r="H127" s="2">
        <f t="shared" si="73"/>
        <v>8675.0033333333286</v>
      </c>
      <c r="I127" s="2">
        <f t="shared" si="80"/>
        <v>2.7535480063433027</v>
      </c>
      <c r="J127" s="72">
        <f t="shared" si="81"/>
        <v>1.0128902642309567</v>
      </c>
      <c r="L127" s="72">
        <f t="shared" si="75"/>
        <v>1.280789188730257E-2</v>
      </c>
      <c r="M127" s="72">
        <f t="shared" ref="M127" si="141">LN(L127)</f>
        <v>-4.3576937443521926</v>
      </c>
      <c r="N127">
        <v>4</v>
      </c>
      <c r="O127">
        <v>1</v>
      </c>
    </row>
    <row r="128" spans="2:15" x14ac:dyDescent="0.25">
      <c r="B128" s="2">
        <f t="shared" si="77"/>
        <v>8675.0033333333286</v>
      </c>
      <c r="C128" s="72">
        <v>166.6</v>
      </c>
      <c r="D128" s="89">
        <f t="shared" si="78"/>
        <v>0.66666666666666663</v>
      </c>
      <c r="E128" s="89">
        <f t="shared" si="79"/>
        <v>1</v>
      </c>
      <c r="F128" s="89">
        <f t="shared" si="91"/>
        <v>0.66666666666666663</v>
      </c>
      <c r="G128" s="2">
        <f t="shared" si="72"/>
        <v>111.06666666666666</v>
      </c>
      <c r="H128" s="2">
        <f t="shared" si="73"/>
        <v>8786.0699999999961</v>
      </c>
      <c r="I128" s="2">
        <f t="shared" si="80"/>
        <v>2.753307920687901</v>
      </c>
      <c r="J128" s="72">
        <f t="shared" si="81"/>
        <v>1.0128030690478123</v>
      </c>
      <c r="L128" s="72">
        <f t="shared" si="75"/>
        <v>1.2721802663661593E-2</v>
      </c>
      <c r="M128" s="72">
        <f t="shared" ref="M128" si="142">LN(L128)</f>
        <v>-4.3644380122700071</v>
      </c>
      <c r="N128">
        <v>4</v>
      </c>
      <c r="O128">
        <v>2</v>
      </c>
    </row>
    <row r="129" spans="2:15" x14ac:dyDescent="0.25">
      <c r="B129" s="2">
        <f t="shared" si="77"/>
        <v>8786.0699999999961</v>
      </c>
      <c r="C129" s="72">
        <v>167.6</v>
      </c>
      <c r="D129" s="89">
        <f t="shared" si="78"/>
        <v>0.66666666666666663</v>
      </c>
      <c r="E129" s="89">
        <f t="shared" si="79"/>
        <v>1</v>
      </c>
      <c r="F129" s="89">
        <f t="shared" si="91"/>
        <v>0.66666666666666663</v>
      </c>
      <c r="G129" s="2">
        <f t="shared" si="72"/>
        <v>111.73333333333332</v>
      </c>
      <c r="H129" s="2">
        <f t="shared" si="73"/>
        <v>8897.8033333333296</v>
      </c>
      <c r="I129" s="2">
        <f t="shared" si="80"/>
        <v>2.7530712323964868</v>
      </c>
      <c r="J129" s="72">
        <f t="shared" si="81"/>
        <v>1.0127171002886768</v>
      </c>
      <c r="L129" s="72">
        <f t="shared" si="75"/>
        <v>1.2636917052065584E-2</v>
      </c>
      <c r="M129" s="72">
        <f t="shared" ref="M129" si="143">LN(L129)</f>
        <v>-4.3711328241216059</v>
      </c>
      <c r="N129">
        <v>4</v>
      </c>
      <c r="O129">
        <v>3</v>
      </c>
    </row>
    <row r="130" spans="2:15" x14ac:dyDescent="0.25">
      <c r="B130" s="2">
        <f t="shared" si="77"/>
        <v>8897.8033333333296</v>
      </c>
      <c r="C130" s="72">
        <v>168.6</v>
      </c>
      <c r="D130" s="89">
        <f t="shared" si="78"/>
        <v>0.66666666666666663</v>
      </c>
      <c r="E130" s="89">
        <f t="shared" si="79"/>
        <v>1</v>
      </c>
      <c r="F130" s="89">
        <f t="shared" si="91"/>
        <v>0.66666666666666663</v>
      </c>
      <c r="G130" s="2">
        <f t="shared" si="72"/>
        <v>112.39999999999999</v>
      </c>
      <c r="H130" s="2">
        <f t="shared" si="73"/>
        <v>9010.2033333333293</v>
      </c>
      <c r="I130" s="2">
        <f t="shared" si="80"/>
        <v>2.7528378673631253</v>
      </c>
      <c r="J130" s="72">
        <f t="shared" si="81"/>
        <v>1.0126323313506966</v>
      </c>
      <c r="L130" s="72">
        <f t="shared" si="75"/>
        <v>1.2553209088683646E-2</v>
      </c>
      <c r="M130" s="72">
        <f t="shared" ref="M130" si="144">LN(L130)</f>
        <v>-4.3777789418135296</v>
      </c>
      <c r="N130">
        <v>4</v>
      </c>
      <c r="O130">
        <v>4</v>
      </c>
    </row>
    <row r="131" spans="2:15" x14ac:dyDescent="0.25">
      <c r="B131" s="2">
        <f t="shared" si="77"/>
        <v>9010.2033333333293</v>
      </c>
      <c r="C131" s="72">
        <v>169.6</v>
      </c>
      <c r="D131" s="89">
        <f t="shared" si="78"/>
        <v>0.66666666666666663</v>
      </c>
      <c r="E131" s="89">
        <f t="shared" si="79"/>
        <v>1</v>
      </c>
      <c r="F131" s="89">
        <f t="shared" si="91"/>
        <v>0.66666666666666663</v>
      </c>
      <c r="G131" s="2">
        <f t="shared" ref="G131:G194" si="145">C131*F131</f>
        <v>113.06666666666666</v>
      </c>
      <c r="H131" s="2">
        <f t="shared" ref="H131:H194" si="146">B131+G131</f>
        <v>9123.2699999999968</v>
      </c>
      <c r="I131" s="2">
        <f t="shared" si="80"/>
        <v>2.7526077536742086</v>
      </c>
      <c r="J131" s="72">
        <f t="shared" si="81"/>
        <v>1.0125487364140138</v>
      </c>
      <c r="L131" s="72">
        <f t="shared" si="75"/>
        <v>1.2470653570008362E-2</v>
      </c>
      <c r="M131" s="72">
        <f t="shared" ref="M131" si="147">LN(L131)</f>
        <v>-4.3843771092756203</v>
      </c>
      <c r="N131">
        <v>4</v>
      </c>
      <c r="O131">
        <v>5</v>
      </c>
    </row>
    <row r="132" spans="2:15" x14ac:dyDescent="0.25">
      <c r="B132" s="2">
        <f t="shared" si="77"/>
        <v>9123.2699999999968</v>
      </c>
      <c r="C132" s="72">
        <v>170.6</v>
      </c>
      <c r="D132" s="89">
        <f t="shared" si="78"/>
        <v>0.66666666666666663</v>
      </c>
      <c r="E132" s="89">
        <f t="shared" si="79"/>
        <v>1</v>
      </c>
      <c r="F132" s="89">
        <f t="shared" si="91"/>
        <v>0.66666666666666663</v>
      </c>
      <c r="G132" s="2">
        <f t="shared" si="145"/>
        <v>113.73333333333332</v>
      </c>
      <c r="H132" s="2">
        <f t="shared" si="146"/>
        <v>9237.0033333333304</v>
      </c>
      <c r="I132" s="2">
        <f t="shared" si="80"/>
        <v>2.7523808215266432</v>
      </c>
      <c r="J132" s="72">
        <f t="shared" si="81"/>
        <v>1.0124662904126847</v>
      </c>
      <c r="L132" s="72">
        <f t="shared" ref="L132:L195" si="148">LN(J132)</f>
        <v>1.2389226024748247E-2</v>
      </c>
      <c r="M132" s="72">
        <f t="shared" ref="M132" si="149">LN(L132)</f>
        <v>-4.3909280530284951</v>
      </c>
      <c r="N132">
        <v>4</v>
      </c>
      <c r="O132">
        <v>6</v>
      </c>
    </row>
    <row r="133" spans="2:15" x14ac:dyDescent="0.25">
      <c r="B133" s="2">
        <f t="shared" ref="B133:B196" si="150">H132</f>
        <v>9237.0033333333304</v>
      </c>
      <c r="C133" s="72">
        <v>171.6</v>
      </c>
      <c r="D133" s="89">
        <f t="shared" ref="D133:D196" si="151">2/3</f>
        <v>0.66666666666666663</v>
      </c>
      <c r="E133" s="89">
        <f t="shared" ref="E133:E196" si="152">E132</f>
        <v>1</v>
      </c>
      <c r="F133" s="89">
        <f t="shared" si="91"/>
        <v>0.66666666666666663</v>
      </c>
      <c r="G133" s="2">
        <f t="shared" si="145"/>
        <v>114.39999999999999</v>
      </c>
      <c r="H133" s="2">
        <f t="shared" si="146"/>
        <v>9351.40333333333</v>
      </c>
      <c r="I133" s="2">
        <f t="shared" ref="I133:I196" si="153">(EXP(H133/H132))</f>
        <v>2.7521570031497284</v>
      </c>
      <c r="J133" s="72">
        <f t="shared" ref="J133:J196" si="154">H133/H132</f>
        <v>1.0123849690069038</v>
      </c>
      <c r="L133" s="72">
        <f t="shared" si="148"/>
        <v>1.2308902686975863E-2</v>
      </c>
      <c r="M133" s="72">
        <f t="shared" ref="M133" si="155">LN(L133)</f>
        <v>-4.397432482728445</v>
      </c>
      <c r="N133">
        <v>4</v>
      </c>
      <c r="O133">
        <v>7</v>
      </c>
    </row>
    <row r="134" spans="2:15" x14ac:dyDescent="0.25">
      <c r="B134" s="2">
        <f t="shared" si="150"/>
        <v>9351.40333333333</v>
      </c>
      <c r="C134" s="72">
        <v>172.6</v>
      </c>
      <c r="D134" s="89">
        <f t="shared" si="151"/>
        <v>0.66666666666666663</v>
      </c>
      <c r="E134" s="89">
        <f t="shared" si="152"/>
        <v>1</v>
      </c>
      <c r="F134" s="89">
        <f t="shared" si="91"/>
        <v>0.66666666666666663</v>
      </c>
      <c r="G134" s="2">
        <f t="shared" si="145"/>
        <v>115.06666666666666</v>
      </c>
      <c r="H134" s="2">
        <f t="shared" si="146"/>
        <v>9466.4699999999975</v>
      </c>
      <c r="I134" s="2">
        <f t="shared" si="153"/>
        <v>2.7519362327305013</v>
      </c>
      <c r="J134" s="72">
        <f t="shared" si="154"/>
        <v>1.0123047485564556</v>
      </c>
      <c r="L134" s="72">
        <f t="shared" si="148"/>
        <v>1.2229660470458145E-2</v>
      </c>
      <c r="M134" s="72">
        <f t="shared" ref="M134" si="156">LN(L134)</f>
        <v>-4.4038910916914746</v>
      </c>
      <c r="N134">
        <v>4</v>
      </c>
      <c r="O134">
        <v>8</v>
      </c>
    </row>
    <row r="135" spans="2:15" x14ac:dyDescent="0.25">
      <c r="B135" s="2">
        <f t="shared" si="150"/>
        <v>9466.4699999999975</v>
      </c>
      <c r="C135" s="72">
        <v>173.6</v>
      </c>
      <c r="D135" s="89">
        <f t="shared" si="151"/>
        <v>0.66666666666666663</v>
      </c>
      <c r="E135" s="89">
        <f t="shared" si="152"/>
        <v>1</v>
      </c>
      <c r="F135" s="89">
        <f t="shared" si="91"/>
        <v>0.66666666666666663</v>
      </c>
      <c r="G135" s="2">
        <f t="shared" si="145"/>
        <v>115.73333333333332</v>
      </c>
      <c r="H135" s="2">
        <f t="shared" si="146"/>
        <v>9582.2033333333311</v>
      </c>
      <c r="I135" s="2">
        <f t="shared" si="153"/>
        <v>2.7517184463423927</v>
      </c>
      <c r="J135" s="72">
        <f t="shared" si="154"/>
        <v>1.0122256060953378</v>
      </c>
      <c r="L135" s="72">
        <f t="shared" si="148"/>
        <v>1.2151476944114666E-2</v>
      </c>
      <c r="M135" s="72">
        <f t="shared" ref="M135" si="157">LN(L135)</f>
        <v>-4.4103045573969064</v>
      </c>
      <c r="N135">
        <v>4</v>
      </c>
      <c r="O135">
        <v>9</v>
      </c>
    </row>
    <row r="136" spans="2:15" x14ac:dyDescent="0.25">
      <c r="B136" s="2">
        <f t="shared" si="150"/>
        <v>9582.2033333333311</v>
      </c>
      <c r="C136" s="72">
        <v>174.6</v>
      </c>
      <c r="D136" s="89">
        <f t="shared" si="151"/>
        <v>0.66666666666666663</v>
      </c>
      <c r="E136" s="89">
        <f t="shared" si="152"/>
        <v>1</v>
      </c>
      <c r="F136" s="89">
        <f t="shared" si="91"/>
        <v>0.66666666666666663</v>
      </c>
      <c r="G136" s="2">
        <f t="shared" si="145"/>
        <v>116.39999999999999</v>
      </c>
      <c r="H136" s="2">
        <f t="shared" si="146"/>
        <v>9698.6033333333307</v>
      </c>
      <c r="I136" s="2">
        <f t="shared" si="153"/>
        <v>2.7515035818770146</v>
      </c>
      <c r="J136" s="72">
        <f t="shared" si="154"/>
        <v>1.012147519307494</v>
      </c>
      <c r="L136" s="72">
        <f t="shared" si="148"/>
        <v>1.2074330308543704E-2</v>
      </c>
      <c r="M136" s="72">
        <f t="shared" ref="M136" si="158">LN(L136)</f>
        <v>-4.4166735419716874</v>
      </c>
      <c r="N136">
        <v>4</v>
      </c>
      <c r="O136">
        <v>10</v>
      </c>
    </row>
    <row r="137" spans="2:15" x14ac:dyDescent="0.25">
      <c r="B137" s="2">
        <f t="shared" si="150"/>
        <v>9698.6033333333307</v>
      </c>
      <c r="C137" s="72">
        <v>175.6</v>
      </c>
      <c r="D137" s="89">
        <f t="shared" si="151"/>
        <v>0.66666666666666663</v>
      </c>
      <c r="E137" s="89">
        <f t="shared" si="152"/>
        <v>1</v>
      </c>
      <c r="F137" s="89">
        <f t="shared" si="91"/>
        <v>0.66666666666666663</v>
      </c>
      <c r="G137" s="2">
        <f t="shared" si="145"/>
        <v>117.06666666666666</v>
      </c>
      <c r="H137" s="2">
        <f t="shared" si="146"/>
        <v>9815.6699999999983</v>
      </c>
      <c r="I137" s="2">
        <f t="shared" si="153"/>
        <v>2.7512915789789099</v>
      </c>
      <c r="J137" s="72">
        <f t="shared" si="154"/>
        <v>1.0120704665035962</v>
      </c>
      <c r="L137" s="72">
        <f t="shared" si="148"/>
        <v>1.199819937356029E-2</v>
      </c>
      <c r="M137" s="72">
        <f t="shared" ref="M137" si="159">LN(L137)</f>
        <v>-4.422998692656404</v>
      </c>
      <c r="N137">
        <v>4</v>
      </c>
      <c r="O137">
        <v>11</v>
      </c>
    </row>
    <row r="138" spans="2:15" x14ac:dyDescent="0.25">
      <c r="B138" s="2">
        <f t="shared" si="150"/>
        <v>9815.6699999999983</v>
      </c>
      <c r="C138" s="72">
        <v>176.6</v>
      </c>
      <c r="D138" s="89">
        <f t="shared" si="151"/>
        <v>0.66666666666666663</v>
      </c>
      <c r="E138" s="89">
        <f t="shared" si="152"/>
        <v>1</v>
      </c>
      <c r="F138" s="89">
        <f t="shared" si="91"/>
        <v>0.66666666666666663</v>
      </c>
      <c r="G138" s="2">
        <f t="shared" si="145"/>
        <v>117.73333333333332</v>
      </c>
      <c r="H138" s="2">
        <f t="shared" si="146"/>
        <v>9933.4033333333318</v>
      </c>
      <c r="I138" s="2">
        <f t="shared" si="153"/>
        <v>2.751082378983134</v>
      </c>
      <c r="J138" s="72">
        <f t="shared" si="154"/>
        <v>1.0119944265988297</v>
      </c>
      <c r="L138" s="72">
        <f t="shared" si="148"/>
        <v>1.1923063536699063E-2</v>
      </c>
      <c r="M138" s="72">
        <f t="shared" ref="M138" si="160">LN(L138)</f>
        <v>-4.4292806422535227</v>
      </c>
      <c r="N138">
        <v>4</v>
      </c>
      <c r="O138">
        <v>12</v>
      </c>
    </row>
    <row r="139" spans="2:15" x14ac:dyDescent="0.25">
      <c r="B139" s="2">
        <f t="shared" si="150"/>
        <v>9933.4033333333318</v>
      </c>
      <c r="C139" s="72">
        <v>177.6</v>
      </c>
      <c r="D139" s="89">
        <f t="shared" si="151"/>
        <v>0.66666666666666663</v>
      </c>
      <c r="E139" s="89">
        <f t="shared" si="152"/>
        <v>1</v>
      </c>
      <c r="F139" s="89">
        <f t="shared" si="91"/>
        <v>0.66666666666666663</v>
      </c>
      <c r="G139" s="2">
        <f t="shared" si="145"/>
        <v>118.39999999999999</v>
      </c>
      <c r="H139" s="2">
        <f t="shared" si="146"/>
        <v>10051.803333333331</v>
      </c>
      <c r="I139" s="2">
        <f t="shared" si="153"/>
        <v>2.7508759248555044</v>
      </c>
      <c r="J139" s="72">
        <f t="shared" si="154"/>
        <v>1.0119193790916239</v>
      </c>
      <c r="L139" s="72">
        <f t="shared" si="148"/>
        <v>1.1848902762629374E-2</v>
      </c>
      <c r="M139" s="72">
        <f t="shared" ref="M139" si="161">LN(L139)</f>
        <v>-4.4355200095590126</v>
      </c>
      <c r="N139">
        <v>4</v>
      </c>
      <c r="O139">
        <v>13</v>
      </c>
    </row>
    <row r="140" spans="2:15" x14ac:dyDescent="0.25">
      <c r="B140" s="2">
        <f t="shared" si="150"/>
        <v>10051.803333333331</v>
      </c>
      <c r="C140" s="72">
        <v>178.6</v>
      </c>
      <c r="D140" s="89">
        <f t="shared" si="151"/>
        <v>0.66666666666666663</v>
      </c>
      <c r="E140" s="89">
        <f t="shared" si="152"/>
        <v>1</v>
      </c>
      <c r="F140" s="89">
        <f t="shared" si="91"/>
        <v>0.66666666666666663</v>
      </c>
      <c r="G140" s="2">
        <f t="shared" si="145"/>
        <v>119.06666666666666</v>
      </c>
      <c r="H140" s="2">
        <f t="shared" si="146"/>
        <v>10170.869999999999</v>
      </c>
      <c r="I140" s="2">
        <f t="shared" si="153"/>
        <v>2.7506721611354008</v>
      </c>
      <c r="J140" s="72">
        <f t="shared" si="154"/>
        <v>1.0118453040432878</v>
      </c>
      <c r="L140" s="72">
        <f t="shared" si="148"/>
        <v>1.1775697563441438E-2</v>
      </c>
      <c r="M140" s="72">
        <f t="shared" ref="M140" si="162">LN(L140)</f>
        <v>-4.4417173997777404</v>
      </c>
      <c r="N140">
        <v>4</v>
      </c>
      <c r="O140">
        <v>14</v>
      </c>
    </row>
    <row r="141" spans="2:15" x14ac:dyDescent="0.25">
      <c r="B141" s="2">
        <f t="shared" si="150"/>
        <v>10170.869999999999</v>
      </c>
      <c r="C141" s="72">
        <v>179.6</v>
      </c>
      <c r="D141" s="89">
        <f t="shared" si="151"/>
        <v>0.66666666666666663</v>
      </c>
      <c r="E141" s="89">
        <f t="shared" si="152"/>
        <v>1</v>
      </c>
      <c r="F141" s="89">
        <f t="shared" si="91"/>
        <v>0.66666666666666663</v>
      </c>
      <c r="G141" s="2">
        <f t="shared" si="145"/>
        <v>119.73333333333332</v>
      </c>
      <c r="H141" s="2">
        <f t="shared" si="146"/>
        <v>10290.603333333333</v>
      </c>
      <c r="I141" s="2">
        <f t="shared" si="153"/>
        <v>2.750471033880979</v>
      </c>
      <c r="J141" s="72">
        <f t="shared" si="154"/>
        <v>1.0117721820584997</v>
      </c>
      <c r="L141" s="72">
        <f t="shared" si="148"/>
        <v>1.1703428979756958E-2</v>
      </c>
      <c r="M141" s="72">
        <f t="shared" ref="M141" si="163">LN(L141)</f>
        <v>-4.4478734049236692</v>
      </c>
      <c r="N141">
        <v>4</v>
      </c>
      <c r="O141">
        <v>15</v>
      </c>
    </row>
    <row r="142" spans="2:15" x14ac:dyDescent="0.25">
      <c r="B142" s="2">
        <f t="shared" si="150"/>
        <v>10290.603333333333</v>
      </c>
      <c r="C142" s="72">
        <v>180.6</v>
      </c>
      <c r="D142" s="89">
        <f t="shared" si="151"/>
        <v>0.66666666666666663</v>
      </c>
      <c r="E142" s="89">
        <f t="shared" si="152"/>
        <v>1</v>
      </c>
      <c r="F142" s="89">
        <f t="shared" ref="F142:F205" si="164">POWER(D142,E142)</f>
        <v>0.66666666666666663</v>
      </c>
      <c r="G142" s="2">
        <f t="shared" si="145"/>
        <v>120.39999999999999</v>
      </c>
      <c r="H142" s="2">
        <f t="shared" si="146"/>
        <v>10411.003333333332</v>
      </c>
      <c r="I142" s="2">
        <f t="shared" si="153"/>
        <v>2.7502724906166836</v>
      </c>
      <c r="J142" s="72">
        <f t="shared" si="154"/>
        <v>1.0116999942666141</v>
      </c>
      <c r="L142" s="72">
        <f t="shared" si="148"/>
        <v>1.1632078562626541E-2</v>
      </c>
      <c r="M142" s="72">
        <f t="shared" ref="M142" si="165">LN(L142)</f>
        <v>-4.4539886042053105</v>
      </c>
      <c r="N142">
        <v>4</v>
      </c>
      <c r="O142">
        <v>16</v>
      </c>
    </row>
    <row r="143" spans="2:15" x14ac:dyDescent="0.25">
      <c r="B143" s="2">
        <f t="shared" si="150"/>
        <v>10411.003333333332</v>
      </c>
      <c r="C143" s="72">
        <v>181.6</v>
      </c>
      <c r="D143" s="89">
        <f t="shared" si="151"/>
        <v>0.66666666666666663</v>
      </c>
      <c r="E143" s="89">
        <f t="shared" si="152"/>
        <v>1</v>
      </c>
      <c r="F143" s="89">
        <f t="shared" si="164"/>
        <v>0.66666666666666663</v>
      </c>
      <c r="G143" s="2">
        <f t="shared" si="145"/>
        <v>121.06666666666666</v>
      </c>
      <c r="H143" s="2">
        <f t="shared" si="146"/>
        <v>10532.07</v>
      </c>
      <c r="I143" s="2">
        <f t="shared" si="153"/>
        <v>2.7500764802829485</v>
      </c>
      <c r="J143" s="72">
        <f t="shared" si="154"/>
        <v>1.0116287223037421</v>
      </c>
      <c r="L143" s="72">
        <f t="shared" si="148"/>
        <v>1.1561628356174452E-2</v>
      </c>
      <c r="M143" s="72">
        <f t="shared" ref="M143" si="166">LN(L143)</f>
        <v>-4.4600635643971556</v>
      </c>
      <c r="N143">
        <v>4</v>
      </c>
      <c r="O143">
        <v>17</v>
      </c>
    </row>
    <row r="144" spans="2:15" x14ac:dyDescent="0.25">
      <c r="B144" s="2">
        <f t="shared" si="150"/>
        <v>10532.07</v>
      </c>
      <c r="C144" s="72">
        <v>182.6</v>
      </c>
      <c r="D144" s="89">
        <f t="shared" si="151"/>
        <v>0.66666666666666663</v>
      </c>
      <c r="E144" s="89">
        <f t="shared" si="152"/>
        <v>1</v>
      </c>
      <c r="F144" s="89">
        <f t="shared" si="164"/>
        <v>0.66666666666666663</v>
      </c>
      <c r="G144" s="2">
        <f t="shared" si="145"/>
        <v>121.73333333333332</v>
      </c>
      <c r="H144" s="2">
        <f t="shared" si="146"/>
        <v>10653.803333333333</v>
      </c>
      <c r="I144" s="2">
        <f t="shared" si="153"/>
        <v>2.7498829531879725</v>
      </c>
      <c r="J144" s="72">
        <f t="shared" si="154"/>
        <v>1.011558348295571</v>
      </c>
      <c r="L144" s="72">
        <f t="shared" si="148"/>
        <v>1.1492060880954624E-2</v>
      </c>
      <c r="M144" s="72">
        <f t="shared" ref="M144" si="167">LN(L144)</f>
        <v>-4.4660988401977288</v>
      </c>
      <c r="N144">
        <v>4</v>
      </c>
      <c r="O144">
        <v>18</v>
      </c>
    </row>
    <row r="145" spans="2:15" x14ac:dyDescent="0.25">
      <c r="B145" s="2">
        <f t="shared" si="150"/>
        <v>10653.803333333333</v>
      </c>
      <c r="C145" s="72">
        <v>183.6</v>
      </c>
      <c r="D145" s="89">
        <f t="shared" si="151"/>
        <v>0.66666666666666663</v>
      </c>
      <c r="E145" s="89">
        <f t="shared" si="152"/>
        <v>1</v>
      </c>
      <c r="F145" s="89">
        <f t="shared" si="164"/>
        <v>0.66666666666666663</v>
      </c>
      <c r="G145" s="2">
        <f t="shared" si="145"/>
        <v>122.39999999999999</v>
      </c>
      <c r="H145" s="2">
        <f t="shared" si="146"/>
        <v>10776.203333333333</v>
      </c>
      <c r="I145" s="2">
        <f t="shared" si="153"/>
        <v>2.7496918609614784</v>
      </c>
      <c r="J145" s="72">
        <f t="shared" si="154"/>
        <v>1.0114888548408847</v>
      </c>
      <c r="L145" s="72">
        <f t="shared" si="148"/>
        <v>1.1423359117984472E-2</v>
      </c>
      <c r="M145" s="72">
        <f t="shared" ref="M145" si="168">LN(L145)</f>
        <v>-4.4720949745747562</v>
      </c>
      <c r="N145">
        <v>4</v>
      </c>
      <c r="O145">
        <v>19</v>
      </c>
    </row>
    <row r="146" spans="2:15" x14ac:dyDescent="0.25">
      <c r="B146" s="2">
        <f t="shared" si="150"/>
        <v>10776.203333333333</v>
      </c>
      <c r="C146" s="72">
        <v>184.6</v>
      </c>
      <c r="D146" s="89">
        <f t="shared" si="151"/>
        <v>0.66666666666666663</v>
      </c>
      <c r="E146" s="89">
        <f t="shared" si="152"/>
        <v>1</v>
      </c>
      <c r="F146" s="89">
        <f t="shared" si="164"/>
        <v>0.66666666666666663</v>
      </c>
      <c r="G146" s="2">
        <f t="shared" si="145"/>
        <v>123.06666666666666</v>
      </c>
      <c r="H146" s="2">
        <f t="shared" si="146"/>
        <v>10899.27</v>
      </c>
      <c r="I146" s="2">
        <f t="shared" si="153"/>
        <v>2.7495031565103583</v>
      </c>
      <c r="J146" s="72">
        <f t="shared" si="154"/>
        <v>1.0114202249957547</v>
      </c>
      <c r="L146" s="72">
        <f t="shared" si="148"/>
        <v>1.1355506493424716E-2</v>
      </c>
      <c r="M146" s="72">
        <f t="shared" ref="M146" si="169">LN(L146)</f>
        <v>-4.4780524990979842</v>
      </c>
      <c r="N146">
        <v>4</v>
      </c>
      <c r="O146">
        <v>20</v>
      </c>
    </row>
    <row r="147" spans="2:15" x14ac:dyDescent="0.25">
      <c r="B147" s="2">
        <f t="shared" si="150"/>
        <v>10899.27</v>
      </c>
      <c r="C147" s="72">
        <v>185.6</v>
      </c>
      <c r="D147" s="89">
        <f t="shared" si="151"/>
        <v>0.66666666666666663</v>
      </c>
      <c r="E147" s="89">
        <f t="shared" si="152"/>
        <v>1</v>
      </c>
      <c r="F147" s="89">
        <f t="shared" si="164"/>
        <v>0.66666666666666663</v>
      </c>
      <c r="G147" s="2">
        <f t="shared" si="145"/>
        <v>123.73333333333332</v>
      </c>
      <c r="H147" s="2">
        <f t="shared" si="146"/>
        <v>11023.003333333334</v>
      </c>
      <c r="I147" s="2">
        <f t="shared" si="153"/>
        <v>2.7493167939761021</v>
      </c>
      <c r="J147" s="72">
        <f t="shared" si="154"/>
        <v>1.0113524422583653</v>
      </c>
      <c r="L147" s="72">
        <f t="shared" si="148"/>
        <v>1.128848686387161E-2</v>
      </c>
      <c r="M147" s="72">
        <f t="shared" ref="M147" si="170">LN(L147)</f>
        <v>-4.4839719342604312</v>
      </c>
      <c r="N147">
        <v>4</v>
      </c>
      <c r="O147">
        <v>21</v>
      </c>
    </row>
    <row r="148" spans="2:15" x14ac:dyDescent="0.25">
      <c r="B148" s="2">
        <f t="shared" si="150"/>
        <v>11023.003333333334</v>
      </c>
      <c r="C148" s="72">
        <v>186.6</v>
      </c>
      <c r="D148" s="89">
        <f t="shared" si="151"/>
        <v>0.66666666666666663</v>
      </c>
      <c r="E148" s="89">
        <f t="shared" si="152"/>
        <v>1</v>
      </c>
      <c r="F148" s="89">
        <f t="shared" si="164"/>
        <v>0.66666666666666663</v>
      </c>
      <c r="G148" s="2">
        <f t="shared" si="145"/>
        <v>124.39999999999999</v>
      </c>
      <c r="H148" s="2">
        <f t="shared" si="146"/>
        <v>11147.403333333334</v>
      </c>
      <c r="I148" s="2">
        <f t="shared" si="153"/>
        <v>2.7491327286939518</v>
      </c>
      <c r="J148" s="72">
        <f t="shared" si="154"/>
        <v>1.0112854905544495</v>
      </c>
      <c r="L148" s="72">
        <f t="shared" si="148"/>
        <v>1.122228450223871E-2</v>
      </c>
      <c r="M148" s="72">
        <f t="shared" ref="M148" si="171">LN(L148)</f>
        <v>-4.4898537897880573</v>
      </c>
      <c r="N148">
        <v>4</v>
      </c>
      <c r="O148">
        <v>22</v>
      </c>
    </row>
    <row r="149" spans="2:15" x14ac:dyDescent="0.25">
      <c r="B149" s="2">
        <f t="shared" si="150"/>
        <v>11147.403333333334</v>
      </c>
      <c r="C149" s="72">
        <v>187.6</v>
      </c>
      <c r="D149" s="89">
        <f t="shared" si="151"/>
        <v>0.66666666666666663</v>
      </c>
      <c r="E149" s="89">
        <f t="shared" si="152"/>
        <v>1</v>
      </c>
      <c r="F149" s="89">
        <f t="shared" si="164"/>
        <v>0.66666666666666663</v>
      </c>
      <c r="G149" s="2">
        <f t="shared" si="145"/>
        <v>125.06666666666666</v>
      </c>
      <c r="H149" s="2">
        <f t="shared" si="146"/>
        <v>11272.470000000001</v>
      </c>
      <c r="I149" s="2">
        <f t="shared" si="153"/>
        <v>2.748950917153675</v>
      </c>
      <c r="J149" s="72">
        <f t="shared" si="154"/>
        <v>1.0112193542233006</v>
      </c>
      <c r="L149" s="72">
        <f t="shared" si="148"/>
        <v>1.1156884084194444E-2</v>
      </c>
      <c r="M149" s="72">
        <f t="shared" ref="M149" si="172">LN(L149)</f>
        <v>-4.4956985649388734</v>
      </c>
      <c r="N149">
        <v>4</v>
      </c>
      <c r="O149">
        <v>23</v>
      </c>
    </row>
    <row r="150" spans="2:15" x14ac:dyDescent="0.25">
      <c r="B150" s="2">
        <f t="shared" si="150"/>
        <v>11272.470000000001</v>
      </c>
      <c r="C150" s="72">
        <v>188.6</v>
      </c>
      <c r="D150" s="89">
        <f t="shared" si="151"/>
        <v>0.66666666666666663</v>
      </c>
      <c r="E150" s="89">
        <f t="shared" si="152"/>
        <v>1</v>
      </c>
      <c r="F150" s="89">
        <f t="shared" si="164"/>
        <v>0.66666666666666663</v>
      </c>
      <c r="G150" s="2">
        <f t="shared" si="145"/>
        <v>125.73333333333332</v>
      </c>
      <c r="H150" s="2">
        <f t="shared" si="146"/>
        <v>11398.203333333335</v>
      </c>
      <c r="I150" s="2">
        <f t="shared" si="153"/>
        <v>2.7487713169618906</v>
      </c>
      <c r="J150" s="72">
        <f t="shared" si="154"/>
        <v>1.0111540180043357</v>
      </c>
      <c r="L150" s="72">
        <f t="shared" si="148"/>
        <v>1.1092270675132757E-2</v>
      </c>
      <c r="M150" s="72">
        <f t="shared" ref="M150" si="173">LN(L150)</f>
        <v>-4.5015067487916953</v>
      </c>
      <c r="N150">
        <v>4</v>
      </c>
      <c r="O150">
        <v>24</v>
      </c>
    </row>
    <row r="151" spans="2:15" x14ac:dyDescent="0.25">
      <c r="B151" s="2">
        <f t="shared" si="150"/>
        <v>11398.203333333335</v>
      </c>
      <c r="C151" s="72">
        <v>189.6</v>
      </c>
      <c r="D151" s="89">
        <f t="shared" si="151"/>
        <v>0.66666666666666663</v>
      </c>
      <c r="E151" s="89">
        <f t="shared" si="152"/>
        <v>1</v>
      </c>
      <c r="F151" s="89">
        <f t="shared" si="164"/>
        <v>0.66666666666666663</v>
      </c>
      <c r="G151" s="2">
        <f t="shared" si="145"/>
        <v>126.39999999999999</v>
      </c>
      <c r="H151" s="2">
        <f t="shared" si="146"/>
        <v>11524.603333333334</v>
      </c>
      <c r="I151" s="2">
        <f t="shared" si="153"/>
        <v>2.7485938868058879</v>
      </c>
      <c r="J151" s="72">
        <f t="shared" si="154"/>
        <v>1.0110894670241888</v>
      </c>
      <c r="L151" s="72">
        <f t="shared" si="148"/>
        <v>1.102842971765486E-2</v>
      </c>
      <c r="M151" s="72">
        <f t="shared" ref="M151" si="174">LN(L151)</f>
        <v>-4.5072788205247143</v>
      </c>
      <c r="N151">
        <v>4</v>
      </c>
      <c r="O151">
        <v>25</v>
      </c>
    </row>
    <row r="152" spans="2:15" x14ac:dyDescent="0.25">
      <c r="B152" s="2">
        <f t="shared" si="150"/>
        <v>11524.603333333334</v>
      </c>
      <c r="C152" s="72">
        <v>190.6</v>
      </c>
      <c r="D152" s="89">
        <f t="shared" si="151"/>
        <v>0.66666666666666663</v>
      </c>
      <c r="E152" s="89">
        <f t="shared" si="152"/>
        <v>1</v>
      </c>
      <c r="F152" s="89">
        <f t="shared" si="164"/>
        <v>0.66666666666666663</v>
      </c>
      <c r="G152" s="2">
        <f t="shared" si="145"/>
        <v>127.06666666666666</v>
      </c>
      <c r="H152" s="2">
        <f t="shared" si="146"/>
        <v>11651.670000000002</v>
      </c>
      <c r="I152" s="2">
        <f t="shared" si="153"/>
        <v>2.7484185864188491</v>
      </c>
      <c r="J152" s="72">
        <f t="shared" si="154"/>
        <v>1.011025686784303</v>
      </c>
      <c r="L152" s="72">
        <f t="shared" si="148"/>
        <v>1.0965347019533776E-2</v>
      </c>
      <c r="M152" s="72">
        <f t="shared" ref="M152" si="175">LN(L152)</f>
        <v>-4.5130152496847735</v>
      </c>
      <c r="N152">
        <v>5</v>
      </c>
      <c r="O152">
        <v>26</v>
      </c>
    </row>
    <row r="153" spans="2:15" x14ac:dyDescent="0.25">
      <c r="B153" s="2">
        <f t="shared" si="150"/>
        <v>11651.670000000002</v>
      </c>
      <c r="C153" s="72">
        <v>191.6</v>
      </c>
      <c r="D153" s="89">
        <f t="shared" si="151"/>
        <v>0.66666666666666663</v>
      </c>
      <c r="E153" s="89">
        <f t="shared" si="152"/>
        <v>1</v>
      </c>
      <c r="F153" s="89">
        <f t="shared" si="164"/>
        <v>0.66666666666666663</v>
      </c>
      <c r="G153" s="2">
        <f t="shared" si="145"/>
        <v>127.73333333333332</v>
      </c>
      <c r="H153" s="2">
        <f t="shared" si="146"/>
        <v>11779.403333333335</v>
      </c>
      <c r="I153" s="2">
        <f t="shared" si="153"/>
        <v>2.7482453765464192</v>
      </c>
      <c r="J153" s="72">
        <f t="shared" si="154"/>
        <v>1.0109626631490021</v>
      </c>
      <c r="L153" s="72">
        <f t="shared" si="148"/>
        <v>1.0903008742141165E-2</v>
      </c>
      <c r="M153" s="72">
        <f t="shared" ref="M153" si="176">LN(L153)</f>
        <v>-4.5187164964475963</v>
      </c>
      <c r="N153">
        <v>5</v>
      </c>
      <c r="O153">
        <v>27</v>
      </c>
    </row>
    <row r="154" spans="2:15" x14ac:dyDescent="0.25">
      <c r="B154" s="2">
        <f t="shared" si="150"/>
        <v>11779.403333333335</v>
      </c>
      <c r="C154" s="72">
        <v>192.6</v>
      </c>
      <c r="D154" s="89">
        <f t="shared" si="151"/>
        <v>0.66666666666666663</v>
      </c>
      <c r="E154" s="89">
        <f t="shared" si="152"/>
        <v>1</v>
      </c>
      <c r="F154" s="89">
        <f t="shared" si="164"/>
        <v>0.66666666666666663</v>
      </c>
      <c r="G154" s="2">
        <f t="shared" si="145"/>
        <v>128.39999999999998</v>
      </c>
      <c r="H154" s="2">
        <f t="shared" si="146"/>
        <v>11907.803333333335</v>
      </c>
      <c r="I154" s="2">
        <f t="shared" si="153"/>
        <v>2.7480742189145793</v>
      </c>
      <c r="J154" s="72">
        <f t="shared" si="154"/>
        <v>1.010900382334023</v>
      </c>
      <c r="L154" s="72">
        <f t="shared" si="148"/>
        <v>1.0841401389320812E-2</v>
      </c>
      <c r="M154" s="72">
        <f t="shared" ref="M154" si="177">LN(L154)</f>
        <v>-4.5243830118688662</v>
      </c>
      <c r="N154">
        <v>5</v>
      </c>
      <c r="O154">
        <v>28</v>
      </c>
    </row>
    <row r="155" spans="2:15" x14ac:dyDescent="0.25">
      <c r="B155" s="2">
        <f t="shared" si="150"/>
        <v>11907.803333333335</v>
      </c>
      <c r="C155" s="72">
        <v>193.6</v>
      </c>
      <c r="D155" s="89">
        <f t="shared" si="151"/>
        <v>0.66666666666666663</v>
      </c>
      <c r="E155" s="89">
        <f t="shared" si="152"/>
        <v>1</v>
      </c>
      <c r="F155" s="89">
        <f t="shared" si="164"/>
        <v>0.66666666666666663</v>
      </c>
      <c r="G155" s="2">
        <f t="shared" si="145"/>
        <v>129.06666666666666</v>
      </c>
      <c r="H155" s="2">
        <f t="shared" si="146"/>
        <v>12036.870000000003</v>
      </c>
      <c r="I155" s="2">
        <f t="shared" si="153"/>
        <v>2.7479050761987325</v>
      </c>
      <c r="J155" s="72">
        <f t="shared" si="154"/>
        <v>1.010838830895483</v>
      </c>
      <c r="L155" s="72">
        <f t="shared" si="148"/>
        <v>1.0780511796680695E-2</v>
      </c>
      <c r="M155" s="72">
        <f t="shared" ref="M155" si="178">LN(L155)</f>
        <v>-4.5300152381272669</v>
      </c>
      <c r="N155">
        <v>5</v>
      </c>
      <c r="O155">
        <v>29</v>
      </c>
    </row>
    <row r="156" spans="2:15" x14ac:dyDescent="0.25">
      <c r="B156" s="2">
        <f t="shared" si="150"/>
        <v>12036.870000000003</v>
      </c>
      <c r="C156" s="72">
        <v>194.6</v>
      </c>
      <c r="D156" s="89">
        <f t="shared" si="151"/>
        <v>0.66666666666666663</v>
      </c>
      <c r="E156" s="89">
        <f t="shared" si="152"/>
        <v>1</v>
      </c>
      <c r="F156" s="89">
        <f t="shared" si="164"/>
        <v>0.66666666666666663</v>
      </c>
      <c r="G156" s="2">
        <f t="shared" si="145"/>
        <v>129.73333333333332</v>
      </c>
      <c r="H156" s="2">
        <f t="shared" si="146"/>
        <v>12166.603333333336</v>
      </c>
      <c r="I156" s="2">
        <f t="shared" si="153"/>
        <v>2.7477379119939718</v>
      </c>
      <c r="J156" s="72">
        <f t="shared" si="154"/>
        <v>1.0107779957192637</v>
      </c>
      <c r="L156" s="72">
        <f t="shared" si="148"/>
        <v>1.0720327121289489E-2</v>
      </c>
      <c r="M156" s="72">
        <f t="shared" ref="M156" si="179">LN(L156)</f>
        <v>-4.5356136087593946</v>
      </c>
      <c r="N156">
        <v>5</v>
      </c>
      <c r="O156">
        <v>30</v>
      </c>
    </row>
    <row r="157" spans="2:15" x14ac:dyDescent="0.25">
      <c r="B157" s="2">
        <f t="shared" si="150"/>
        <v>12166.603333333336</v>
      </c>
      <c r="C157" s="72">
        <v>195.6</v>
      </c>
      <c r="D157" s="89">
        <f t="shared" si="151"/>
        <v>0.66666666666666663</v>
      </c>
      <c r="E157" s="89">
        <f t="shared" si="152"/>
        <v>1</v>
      </c>
      <c r="F157" s="89">
        <f t="shared" si="164"/>
        <v>0.66666666666666663</v>
      </c>
      <c r="G157" s="2">
        <f t="shared" si="145"/>
        <v>130.39999999999998</v>
      </c>
      <c r="H157" s="2">
        <f t="shared" si="146"/>
        <v>12297.003333333336</v>
      </c>
      <c r="I157" s="2">
        <f t="shared" si="153"/>
        <v>2.7475726907864764</v>
      </c>
      <c r="J157" s="72">
        <f t="shared" si="154"/>
        <v>1.010717864010799</v>
      </c>
      <c r="L157" s="72">
        <f t="shared" si="148"/>
        <v>1.0660834831762351E-2</v>
      </c>
      <c r="M157" s="72">
        <f t="shared" ref="M157" si="180">LN(L157)</f>
        <v>-4.5411785488866174</v>
      </c>
      <c r="N157">
        <v>5</v>
      </c>
      <c r="O157">
        <v>31</v>
      </c>
    </row>
    <row r="158" spans="2:15" x14ac:dyDescent="0.25">
      <c r="B158" s="2">
        <f t="shared" si="150"/>
        <v>12297.003333333336</v>
      </c>
      <c r="C158" s="72">
        <v>196.6</v>
      </c>
      <c r="D158" s="89">
        <f t="shared" si="151"/>
        <v>0.66666666666666663</v>
      </c>
      <c r="E158" s="89">
        <f t="shared" si="152"/>
        <v>1</v>
      </c>
      <c r="F158" s="89">
        <f t="shared" si="164"/>
        <v>0.66666666666666663</v>
      </c>
      <c r="G158" s="2">
        <f t="shared" si="145"/>
        <v>131.06666666666666</v>
      </c>
      <c r="H158" s="2">
        <f t="shared" si="146"/>
        <v>12428.070000000003</v>
      </c>
      <c r="I158" s="2">
        <f t="shared" si="153"/>
        <v>2.7474093779259743</v>
      </c>
      <c r="J158" s="72">
        <f t="shared" si="154"/>
        <v>1.0106584232852396</v>
      </c>
      <c r="L158" s="72">
        <f t="shared" si="148"/>
        <v>1.0602022698712093E-2</v>
      </c>
      <c r="M158" s="72">
        <f t="shared" ref="M158" si="181">LN(L158)</f>
        <v>-4.5467104754348409</v>
      </c>
      <c r="N158">
        <v>5</v>
      </c>
      <c r="O158">
        <v>1</v>
      </c>
    </row>
    <row r="159" spans="2:15" x14ac:dyDescent="0.25">
      <c r="B159" s="2">
        <f t="shared" si="150"/>
        <v>12428.070000000003</v>
      </c>
      <c r="C159" s="72">
        <v>197.6</v>
      </c>
      <c r="D159" s="89">
        <f t="shared" si="151"/>
        <v>0.66666666666666663</v>
      </c>
      <c r="E159" s="89">
        <f t="shared" si="152"/>
        <v>1</v>
      </c>
      <c r="F159" s="89">
        <f t="shared" si="164"/>
        <v>0.66666666666666663</v>
      </c>
      <c r="G159" s="2">
        <f t="shared" si="145"/>
        <v>131.73333333333332</v>
      </c>
      <c r="H159" s="2">
        <f t="shared" si="146"/>
        <v>12559.803333333337</v>
      </c>
      <c r="I159" s="2">
        <f t="shared" si="153"/>
        <v>2.7472479395992306</v>
      </c>
      <c r="J159" s="72">
        <f t="shared" si="154"/>
        <v>1.0105996613579851</v>
      </c>
      <c r="L159" s="72">
        <f t="shared" si="148"/>
        <v>1.0543878785554718E-2</v>
      </c>
      <c r="M159" s="72">
        <f t="shared" ref="M159" si="182">LN(L159)</f>
        <v>-4.5522097973469888</v>
      </c>
    </row>
    <row r="160" spans="2:15" x14ac:dyDescent="0.25">
      <c r="B160" s="2">
        <f t="shared" si="150"/>
        <v>12559.803333333337</v>
      </c>
      <c r="C160" s="72">
        <v>198.6</v>
      </c>
      <c r="D160" s="89">
        <f t="shared" si="151"/>
        <v>0.66666666666666663</v>
      </c>
      <c r="E160" s="89">
        <f t="shared" si="152"/>
        <v>1</v>
      </c>
      <c r="F160" s="89">
        <f t="shared" si="164"/>
        <v>0.66666666666666663</v>
      </c>
      <c r="G160" s="2">
        <f t="shared" si="145"/>
        <v>132.39999999999998</v>
      </c>
      <c r="H160" s="2">
        <f t="shared" si="146"/>
        <v>12692.203333333337</v>
      </c>
      <c r="I160" s="2">
        <f t="shared" si="153"/>
        <v>2.7470883428045241</v>
      </c>
      <c r="J160" s="72">
        <f t="shared" si="154"/>
        <v>1.0105415663355664</v>
      </c>
      <c r="L160" s="72">
        <f t="shared" si="148"/>
        <v>1.0486391439654592E-2</v>
      </c>
      <c r="M160" s="72">
        <f t="shared" ref="M160" si="183">LN(L160)</f>
        <v>-4.5576769157884423</v>
      </c>
    </row>
    <row r="161" spans="2:13" x14ac:dyDescent="0.25">
      <c r="B161" s="2">
        <f t="shared" si="150"/>
        <v>12692.203333333337</v>
      </c>
      <c r="C161" s="72">
        <v>199.6</v>
      </c>
      <c r="D161" s="89">
        <f t="shared" si="151"/>
        <v>0.66666666666666663</v>
      </c>
      <c r="E161" s="89">
        <f t="shared" si="152"/>
        <v>1</v>
      </c>
      <c r="F161" s="89">
        <f t="shared" si="164"/>
        <v>0.66666666666666663</v>
      </c>
      <c r="G161" s="2">
        <f t="shared" si="145"/>
        <v>133.06666666666666</v>
      </c>
      <c r="H161" s="2">
        <f t="shared" si="146"/>
        <v>12825.270000000004</v>
      </c>
      <c r="I161" s="2">
        <f t="shared" si="153"/>
        <v>2.7469305553270571</v>
      </c>
      <c r="J161" s="72">
        <f t="shared" si="154"/>
        <v>1.0104841266068592</v>
      </c>
      <c r="L161" s="72">
        <f t="shared" si="148"/>
        <v>1.0429549283789629E-2</v>
      </c>
      <c r="M161" s="72">
        <f t="shared" ref="M161" si="184">LN(L161)</f>
        <v>-4.5631122243461721</v>
      </c>
    </row>
    <row r="162" spans="2:13" x14ac:dyDescent="0.25">
      <c r="B162" s="2">
        <f t="shared" si="150"/>
        <v>12825.270000000004</v>
      </c>
      <c r="C162" s="72">
        <v>200.6</v>
      </c>
      <c r="D162" s="89">
        <f t="shared" si="151"/>
        <v>0.66666666666666663</v>
      </c>
      <c r="E162" s="89">
        <f t="shared" si="152"/>
        <v>1</v>
      </c>
      <c r="F162" s="89">
        <f t="shared" si="164"/>
        <v>0.66666666666666663</v>
      </c>
      <c r="G162" s="2">
        <f t="shared" si="145"/>
        <v>133.73333333333332</v>
      </c>
      <c r="H162" s="2">
        <f t="shared" si="146"/>
        <v>12959.003333333338</v>
      </c>
      <c r="I162" s="2">
        <f t="shared" si="153"/>
        <v>2.7467745457152666</v>
      </c>
      <c r="J162" s="72">
        <f t="shared" si="154"/>
        <v>1.0104273308346206</v>
      </c>
      <c r="L162" s="72">
        <f t="shared" si="148"/>
        <v>1.0373341207929182E-2</v>
      </c>
      <c r="M162" s="72">
        <f t="shared" ref="M162" si="185">LN(L162)</f>
        <v>-4.568516109221207</v>
      </c>
    </row>
    <row r="163" spans="2:13" x14ac:dyDescent="0.25">
      <c r="B163" s="2">
        <f t="shared" si="150"/>
        <v>12959.003333333338</v>
      </c>
      <c r="C163" s="72">
        <v>201.6</v>
      </c>
      <c r="D163" s="89">
        <f t="shared" si="151"/>
        <v>0.66666666666666663</v>
      </c>
      <c r="E163" s="89">
        <f t="shared" si="152"/>
        <v>1</v>
      </c>
      <c r="F163" s="89">
        <f t="shared" si="164"/>
        <v>0.66666666666666663</v>
      </c>
      <c r="G163" s="2">
        <f t="shared" si="145"/>
        <v>134.39999999999998</v>
      </c>
      <c r="H163" s="2">
        <f t="shared" si="146"/>
        <v>13093.403333333337</v>
      </c>
      <c r="I163" s="2">
        <f t="shared" si="153"/>
        <v>2.7466202832579945</v>
      </c>
      <c r="J163" s="72">
        <f t="shared" si="154"/>
        <v>1.0103711679473293</v>
      </c>
      <c r="L163" s="72">
        <f t="shared" si="148"/>
        <v>1.0317756361305851E-2</v>
      </c>
      <c r="M163" s="72">
        <f t="shared" ref="M163" si="186">LN(L163)</f>
        <v>-4.5738889494152239</v>
      </c>
    </row>
    <row r="164" spans="2:13" x14ac:dyDescent="0.25">
      <c r="B164" s="2">
        <f t="shared" si="150"/>
        <v>13093.403333333337</v>
      </c>
      <c r="C164" s="72">
        <v>202.6</v>
      </c>
      <c r="D164" s="89">
        <f t="shared" si="151"/>
        <v>0.66666666666666663</v>
      </c>
      <c r="E164" s="89">
        <f t="shared" si="152"/>
        <v>1</v>
      </c>
      <c r="F164" s="89">
        <f t="shared" si="164"/>
        <v>0.66666666666666663</v>
      </c>
      <c r="G164" s="2">
        <f t="shared" si="145"/>
        <v>135.06666666666666</v>
      </c>
      <c r="H164" s="2">
        <f t="shared" si="146"/>
        <v>13228.470000000005</v>
      </c>
      <c r="I164" s="2">
        <f t="shared" si="153"/>
        <v>2.7464677379624827</v>
      </c>
      <c r="J164" s="72">
        <f t="shared" si="154"/>
        <v>1.0103156271313214</v>
      </c>
      <c r="L164" s="72">
        <f t="shared" si="148"/>
        <v>1.0262784144773185E-2</v>
      </c>
      <c r="M164" s="72">
        <f t="shared" ref="M164" si="187">LN(L164)</f>
        <v>-4.5792311169110587</v>
      </c>
    </row>
    <row r="165" spans="2:13" x14ac:dyDescent="0.25">
      <c r="B165" s="2">
        <f t="shared" si="150"/>
        <v>13228.470000000005</v>
      </c>
      <c r="C165" s="72">
        <v>203.6</v>
      </c>
      <c r="D165" s="89">
        <f t="shared" si="151"/>
        <v>0.66666666666666663</v>
      </c>
      <c r="E165" s="89">
        <f t="shared" si="152"/>
        <v>1</v>
      </c>
      <c r="F165" s="89">
        <f t="shared" si="164"/>
        <v>0.66666666666666663</v>
      </c>
      <c r="G165" s="2">
        <f t="shared" si="145"/>
        <v>135.73333333333332</v>
      </c>
      <c r="H165" s="2">
        <f t="shared" si="146"/>
        <v>13364.203333333338</v>
      </c>
      <c r="I165" s="2">
        <f t="shared" si="153"/>
        <v>2.7463168805331577</v>
      </c>
      <c r="J165" s="72">
        <f t="shared" si="154"/>
        <v>1.0102606978232052</v>
      </c>
      <c r="L165" s="72">
        <f t="shared" si="148"/>
        <v>1.0208414203433797E-2</v>
      </c>
      <c r="M165" s="72">
        <f t="shared" ref="M165" si="188">LN(L165)</f>
        <v>-4.5845429768477093</v>
      </c>
    </row>
    <row r="166" spans="2:13" x14ac:dyDescent="0.25">
      <c r="B166" s="2">
        <f t="shared" si="150"/>
        <v>13364.203333333338</v>
      </c>
      <c r="C166" s="72">
        <v>204.6</v>
      </c>
      <c r="D166" s="89">
        <f t="shared" si="151"/>
        <v>0.66666666666666663</v>
      </c>
      <c r="E166" s="89">
        <f t="shared" si="152"/>
        <v>1</v>
      </c>
      <c r="F166" s="89">
        <f t="shared" si="164"/>
        <v>0.66666666666666663</v>
      </c>
      <c r="G166" s="2">
        <f t="shared" si="145"/>
        <v>136.39999999999998</v>
      </c>
      <c r="H166" s="2">
        <f t="shared" si="146"/>
        <v>13500.603333333338</v>
      </c>
      <c r="I166" s="2">
        <f t="shared" si="153"/>
        <v>2.7461676823511691</v>
      </c>
      <c r="J166" s="72">
        <f t="shared" si="154"/>
        <v>1.0102063697025461</v>
      </c>
      <c r="L166" s="72">
        <f t="shared" si="148"/>
        <v>1.0154636419528901E-2</v>
      </c>
      <c r="M166" s="72">
        <f t="shared" ref="M166" si="189">LN(L166)</f>
        <v>-4.5898248876898098</v>
      </c>
    </row>
    <row r="167" spans="2:13" x14ac:dyDescent="0.25">
      <c r="B167" s="2">
        <f t="shared" si="150"/>
        <v>13500.603333333338</v>
      </c>
      <c r="C167" s="72">
        <v>205.6</v>
      </c>
      <c r="D167" s="89">
        <f t="shared" si="151"/>
        <v>0.66666666666666663</v>
      </c>
      <c r="E167" s="89">
        <f t="shared" si="152"/>
        <v>1</v>
      </c>
      <c r="F167" s="89">
        <f t="shared" si="164"/>
        <v>0.66666666666666663</v>
      </c>
      <c r="G167" s="2">
        <f t="shared" si="145"/>
        <v>137.06666666666666</v>
      </c>
      <c r="H167" s="2">
        <f t="shared" si="146"/>
        <v>13637.670000000006</v>
      </c>
      <c r="I167" s="2">
        <f t="shared" si="153"/>
        <v>2.7460201154546571</v>
      </c>
      <c r="J167" s="72">
        <f t="shared" si="154"/>
        <v>1.0101526326848109</v>
      </c>
      <c r="L167" s="72">
        <f t="shared" si="148"/>
        <v>1.0101440905578837E-2</v>
      </c>
      <c r="M167" s="72">
        <f t="shared" ref="M167" si="190">LN(L167)</f>
        <v>-4.5950772013917556</v>
      </c>
    </row>
    <row r="168" spans="2:13" x14ac:dyDescent="0.25">
      <c r="B168" s="2">
        <f t="shared" si="150"/>
        <v>13637.670000000006</v>
      </c>
      <c r="C168" s="72">
        <v>206.6</v>
      </c>
      <c r="D168" s="89">
        <f t="shared" si="151"/>
        <v>0.66666666666666663</v>
      </c>
      <c r="E168" s="89">
        <f t="shared" si="152"/>
        <v>1</v>
      </c>
      <c r="F168" s="89">
        <f t="shared" si="164"/>
        <v>0.66666666666666663</v>
      </c>
      <c r="G168" s="2">
        <f t="shared" si="145"/>
        <v>137.73333333333332</v>
      </c>
      <c r="H168" s="2">
        <f t="shared" si="146"/>
        <v>13775.403333333339</v>
      </c>
      <c r="I168" s="2">
        <f t="shared" si="153"/>
        <v>2.7458741525197055</v>
      </c>
      <c r="J168" s="72">
        <f t="shared" si="154"/>
        <v>1.0100994769145561</v>
      </c>
      <c r="L168" s="72">
        <f t="shared" si="148"/>
        <v>1.0048817997760086E-2</v>
      </c>
      <c r="M168" s="72">
        <f t="shared" ref="M168" si="191">LN(L168)</f>
        <v>-4.6003002635570809</v>
      </c>
    </row>
    <row r="169" spans="2:13" x14ac:dyDescent="0.25">
      <c r="B169" s="2">
        <f t="shared" si="150"/>
        <v>13775.403333333339</v>
      </c>
      <c r="C169" s="72">
        <v>207.6</v>
      </c>
      <c r="D169" s="89">
        <f t="shared" si="151"/>
        <v>0.66666666666666663</v>
      </c>
      <c r="E169" s="89">
        <f t="shared" si="152"/>
        <v>1</v>
      </c>
      <c r="F169" s="89">
        <f t="shared" si="164"/>
        <v>0.66666666666666663</v>
      </c>
      <c r="G169" s="2">
        <f t="shared" si="145"/>
        <v>138.39999999999998</v>
      </c>
      <c r="H169" s="2">
        <f t="shared" si="146"/>
        <v>13913.803333333339</v>
      </c>
      <c r="I169" s="2">
        <f t="shared" si="153"/>
        <v>2.7457297668419711</v>
      </c>
      <c r="J169" s="72">
        <f t="shared" si="154"/>
        <v>1.0100468927588568</v>
      </c>
      <c r="L169" s="72">
        <f t="shared" si="148"/>
        <v>9.9967582495155208E-3</v>
      </c>
      <c r="M169" s="72">
        <f t="shared" ref="M169" si="192">LN(L169)</f>
        <v>-4.6054944135926288</v>
      </c>
    </row>
    <row r="170" spans="2:13" x14ac:dyDescent="0.25">
      <c r="B170" s="2">
        <f t="shared" si="150"/>
        <v>13913.803333333339</v>
      </c>
      <c r="C170" s="72">
        <v>208.6</v>
      </c>
      <c r="D170" s="89">
        <f t="shared" si="151"/>
        <v>0.66666666666666663</v>
      </c>
      <c r="E170" s="89">
        <f t="shared" si="152"/>
        <v>1</v>
      </c>
      <c r="F170" s="89">
        <f t="shared" si="164"/>
        <v>0.66666666666666663</v>
      </c>
      <c r="G170" s="2">
        <f t="shared" si="145"/>
        <v>139.06666666666666</v>
      </c>
      <c r="H170" s="2">
        <f t="shared" si="146"/>
        <v>14052.870000000006</v>
      </c>
      <c r="I170" s="2">
        <f t="shared" si="153"/>
        <v>2.7455869323189495</v>
      </c>
      <c r="J170" s="72">
        <f t="shared" si="154"/>
        <v>1.0099948708009625</v>
      </c>
      <c r="L170" s="72">
        <f t="shared" si="148"/>
        <v>9.9452524253842833E-3</v>
      </c>
      <c r="M170" s="72">
        <f t="shared" ref="M170" si="193">LN(L170)</f>
        <v>-4.6106599848581231</v>
      </c>
    </row>
    <row r="171" spans="2:13" x14ac:dyDescent="0.25">
      <c r="B171" s="2">
        <f t="shared" si="150"/>
        <v>14052.870000000006</v>
      </c>
      <c r="C171" s="72">
        <v>209.6</v>
      </c>
      <c r="D171" s="89">
        <f t="shared" si="151"/>
        <v>0.66666666666666663</v>
      </c>
      <c r="E171" s="89">
        <f t="shared" si="152"/>
        <v>1</v>
      </c>
      <c r="F171" s="89">
        <f t="shared" si="164"/>
        <v>0.66666666666666663</v>
      </c>
      <c r="G171" s="2">
        <f t="shared" si="145"/>
        <v>139.73333333333332</v>
      </c>
      <c r="H171" s="2">
        <f t="shared" si="146"/>
        <v>14192.60333333334</v>
      </c>
      <c r="I171" s="2">
        <f t="shared" si="153"/>
        <v>2.7454456234328428</v>
      </c>
      <c r="J171" s="72">
        <f t="shared" si="154"/>
        <v>1.0099434018341686</v>
      </c>
      <c r="L171" s="72">
        <f t="shared" si="148"/>
        <v>9.894291495040744E-3</v>
      </c>
      <c r="M171" s="72">
        <f t="shared" ref="M171" si="194">LN(L171)</f>
        <v>-4.6157973048114656</v>
      </c>
    </row>
    <row r="172" spans="2:13" x14ac:dyDescent="0.25">
      <c r="B172" s="2">
        <f t="shared" si="150"/>
        <v>14192.60333333334</v>
      </c>
      <c r="C172" s="72">
        <v>210.6</v>
      </c>
      <c r="D172" s="89">
        <f t="shared" si="151"/>
        <v>0.66666666666666663</v>
      </c>
      <c r="E172" s="89">
        <f t="shared" si="152"/>
        <v>1</v>
      </c>
      <c r="F172" s="89">
        <f t="shared" si="164"/>
        <v>0.66666666666666663</v>
      </c>
      <c r="G172" s="2">
        <f t="shared" si="145"/>
        <v>140.39999999999998</v>
      </c>
      <c r="H172" s="2">
        <f t="shared" si="146"/>
        <v>14333.003333333339</v>
      </c>
      <c r="I172" s="2">
        <f t="shared" si="153"/>
        <v>2.7453058152340324</v>
      </c>
      <c r="J172" s="72">
        <f t="shared" si="154"/>
        <v>1.0098924768559021</v>
      </c>
      <c r="L172" s="72">
        <f t="shared" si="148"/>
        <v>9.8438666275407691E-3</v>
      </c>
      <c r="M172" s="72">
        <f t="shared" ref="M172" si="195">LN(L172)</f>
        <v>-4.6209066951492588</v>
      </c>
    </row>
    <row r="173" spans="2:13" x14ac:dyDescent="0.25">
      <c r="B173" s="2">
        <f t="shared" si="150"/>
        <v>14333.003333333339</v>
      </c>
      <c r="C173" s="72">
        <v>211.6</v>
      </c>
      <c r="D173" s="89">
        <f t="shared" si="151"/>
        <v>0.66666666666666663</v>
      </c>
      <c r="E173" s="89">
        <f t="shared" si="152"/>
        <v>1</v>
      </c>
      <c r="F173" s="89">
        <f t="shared" si="164"/>
        <v>0.66666666666666663</v>
      </c>
      <c r="G173" s="2">
        <f t="shared" si="145"/>
        <v>141.06666666666666</v>
      </c>
      <c r="H173" s="2">
        <f t="shared" si="146"/>
        <v>14474.070000000007</v>
      </c>
      <c r="I173" s="2">
        <f t="shared" si="153"/>
        <v>2.7451674833251039</v>
      </c>
      <c r="J173" s="72">
        <f t="shared" si="154"/>
        <v>1.0098420870620044</v>
      </c>
      <c r="L173" s="72">
        <f t="shared" si="148"/>
        <v>9.7939691857596885E-3</v>
      </c>
      <c r="M173" s="72">
        <f t="shared" ref="M173" si="196">LN(L173)</f>
        <v>-4.6259884719434643</v>
      </c>
    </row>
    <row r="174" spans="2:13" x14ac:dyDescent="0.25">
      <c r="B174" s="2">
        <f t="shared" si="150"/>
        <v>14474.070000000007</v>
      </c>
      <c r="C174" s="72">
        <v>212.6</v>
      </c>
      <c r="D174" s="89">
        <f t="shared" si="151"/>
        <v>0.66666666666666663</v>
      </c>
      <c r="E174" s="89">
        <f t="shared" si="152"/>
        <v>1</v>
      </c>
      <c r="F174" s="89">
        <f t="shared" si="164"/>
        <v>0.66666666666666663</v>
      </c>
      <c r="G174" s="2">
        <f t="shared" si="145"/>
        <v>141.73333333333332</v>
      </c>
      <c r="H174" s="2">
        <f t="shared" si="146"/>
        <v>14615.803333333341</v>
      </c>
      <c r="I174" s="2">
        <f t="shared" si="153"/>
        <v>2.745030603845418</v>
      </c>
      <c r="J174" s="72">
        <f t="shared" si="154"/>
        <v>1.0097922238412094</v>
      </c>
      <c r="L174" s="72">
        <f t="shared" si="148"/>
        <v>9.7445907210188479E-3</v>
      </c>
      <c r="M174" s="72">
        <f t="shared" ref="M174" si="197">LN(L174)</f>
        <v>-4.6310429457738724</v>
      </c>
    </row>
    <row r="175" spans="2:13" x14ac:dyDescent="0.25">
      <c r="B175" s="2">
        <f t="shared" si="150"/>
        <v>14615.803333333341</v>
      </c>
      <c r="C175" s="72">
        <v>213.6</v>
      </c>
      <c r="D175" s="89">
        <f t="shared" si="151"/>
        <v>0.66666666666666663</v>
      </c>
      <c r="E175" s="89">
        <f t="shared" si="152"/>
        <v>1</v>
      </c>
      <c r="F175" s="89">
        <f t="shared" si="164"/>
        <v>0.66666666666666663</v>
      </c>
      <c r="G175" s="2">
        <f t="shared" si="145"/>
        <v>142.39999999999998</v>
      </c>
      <c r="H175" s="2">
        <f t="shared" si="146"/>
        <v>14758.20333333334</v>
      </c>
      <c r="I175" s="2">
        <f t="shared" si="153"/>
        <v>2.7448951534561998</v>
      </c>
      <c r="J175" s="72">
        <f t="shared" si="154"/>
        <v>1.0097428787698064</v>
      </c>
      <c r="L175" s="72">
        <f t="shared" si="148"/>
        <v>9.6957229678919059E-3</v>
      </c>
      <c r="M175" s="72">
        <f t="shared" ref="M175" si="198">LN(L175)</f>
        <v>-4.6360704218566866</v>
      </c>
    </row>
    <row r="176" spans="2:13" x14ac:dyDescent="0.25">
      <c r="B176" s="2">
        <f t="shared" si="150"/>
        <v>14758.20333333334</v>
      </c>
      <c r="C176" s="72">
        <v>214.6</v>
      </c>
      <c r="D176" s="89">
        <f t="shared" si="151"/>
        <v>0.66666666666666663</v>
      </c>
      <c r="E176" s="89">
        <f t="shared" si="152"/>
        <v>1</v>
      </c>
      <c r="F176" s="89">
        <f t="shared" si="164"/>
        <v>0.66666666666666663</v>
      </c>
      <c r="G176" s="2">
        <f t="shared" si="145"/>
        <v>143.06666666666666</v>
      </c>
      <c r="H176" s="2">
        <f t="shared" si="146"/>
        <v>14901.270000000008</v>
      </c>
      <c r="I176" s="2">
        <f t="shared" si="153"/>
        <v>2.7447611093261339</v>
      </c>
      <c r="J176" s="72">
        <f t="shared" si="154"/>
        <v>1.0096940436064825</v>
      </c>
      <c r="L176" s="72">
        <f t="shared" si="148"/>
        <v>9.6473578391847083E-3</v>
      </c>
      <c r="M176" s="72">
        <f t="shared" ref="M176" si="199">LN(L176)</f>
        <v>-4.6410712001692618</v>
      </c>
    </row>
    <row r="177" spans="2:13" x14ac:dyDescent="0.25">
      <c r="B177" s="2">
        <f t="shared" si="150"/>
        <v>14901.270000000008</v>
      </c>
      <c r="C177" s="72">
        <v>215.6</v>
      </c>
      <c r="D177" s="89">
        <f t="shared" si="151"/>
        <v>0.66666666666666663</v>
      </c>
      <c r="E177" s="89">
        <f t="shared" si="152"/>
        <v>1</v>
      </c>
      <c r="F177" s="89">
        <f t="shared" si="164"/>
        <v>0.66666666666666663</v>
      </c>
      <c r="G177" s="2">
        <f t="shared" si="145"/>
        <v>143.73333333333332</v>
      </c>
      <c r="H177" s="2">
        <f t="shared" si="146"/>
        <v>15045.003333333341</v>
      </c>
      <c r="I177" s="2">
        <f t="shared" si="153"/>
        <v>2.7446284491174291</v>
      </c>
      <c r="J177" s="72">
        <f t="shared" si="154"/>
        <v>1.0096457102873335</v>
      </c>
      <c r="L177" s="72">
        <f t="shared" si="148"/>
        <v>9.5994874210789619E-3</v>
      </c>
      <c r="M177" s="72">
        <f t="shared" ref="M177" si="200">LN(L177)</f>
        <v>-4.6460455755714456</v>
      </c>
    </row>
    <row r="178" spans="2:13" x14ac:dyDescent="0.25">
      <c r="B178" s="2">
        <f t="shared" si="150"/>
        <v>15045.003333333341</v>
      </c>
      <c r="C178" s="72">
        <v>216.6</v>
      </c>
      <c r="D178" s="89">
        <f t="shared" si="151"/>
        <v>0.66666666666666663</v>
      </c>
      <c r="E178" s="89">
        <f t="shared" si="152"/>
        <v>1</v>
      </c>
      <c r="F178" s="89">
        <f t="shared" si="164"/>
        <v>0.66666666666666663</v>
      </c>
      <c r="G178" s="2">
        <f t="shared" si="145"/>
        <v>144.39999999999998</v>
      </c>
      <c r="H178" s="2">
        <f t="shared" si="146"/>
        <v>15189.403333333341</v>
      </c>
      <c r="I178" s="2">
        <f t="shared" si="153"/>
        <v>2.7444971509723564</v>
      </c>
      <c r="J178" s="72">
        <f t="shared" si="154"/>
        <v>1.0095978709210434</v>
      </c>
      <c r="L178" s="72">
        <f t="shared" si="148"/>
        <v>9.5521039684392552E-3</v>
      </c>
      <c r="M178" s="72">
        <f t="shared" ref="M178" si="201">LN(L178)</f>
        <v>-4.6509938379230302</v>
      </c>
    </row>
    <row r="179" spans="2:13" x14ac:dyDescent="0.25">
      <c r="B179" s="2">
        <f t="shared" si="150"/>
        <v>15189.403333333341</v>
      </c>
      <c r="C179" s="72">
        <v>217.6</v>
      </c>
      <c r="D179" s="89">
        <f t="shared" si="151"/>
        <v>0.66666666666666663</v>
      </c>
      <c r="E179" s="89">
        <f t="shared" si="152"/>
        <v>1</v>
      </c>
      <c r="F179" s="89">
        <f t="shared" si="164"/>
        <v>0.66666666666666663</v>
      </c>
      <c r="G179" s="2">
        <f t="shared" si="145"/>
        <v>145.06666666666666</v>
      </c>
      <c r="H179" s="2">
        <f t="shared" si="146"/>
        <v>15334.470000000008</v>
      </c>
      <c r="I179" s="2">
        <f t="shared" si="153"/>
        <v>2.7443671935002225</v>
      </c>
      <c r="J179" s="72">
        <f t="shared" si="154"/>
        <v>1.0095505177842186</v>
      </c>
      <c r="L179" s="72">
        <f t="shared" si="148"/>
        <v>9.5051999002703502E-3</v>
      </c>
      <c r="M179" s="72">
        <f t="shared" ref="M179" si="202">LN(L179)</f>
        <v>-4.6559162721981551</v>
      </c>
    </row>
    <row r="180" spans="2:13" x14ac:dyDescent="0.25">
      <c r="B180" s="2">
        <f t="shared" si="150"/>
        <v>15334.470000000008</v>
      </c>
      <c r="C180" s="72">
        <v>218.6</v>
      </c>
      <c r="D180" s="89">
        <f t="shared" si="151"/>
        <v>0.66666666666666663</v>
      </c>
      <c r="E180" s="89">
        <f t="shared" si="152"/>
        <v>1</v>
      </c>
      <c r="F180" s="89">
        <f t="shared" si="164"/>
        <v>0.66666666666666663</v>
      </c>
      <c r="G180" s="2">
        <f t="shared" si="145"/>
        <v>145.73333333333332</v>
      </c>
      <c r="H180" s="2">
        <f t="shared" si="146"/>
        <v>15480.203333333342</v>
      </c>
      <c r="I180" s="2">
        <f t="shared" si="153"/>
        <v>2.7442385557647704</v>
      </c>
      <c r="J180" s="72">
        <f t="shared" si="154"/>
        <v>1.0095036433168758</v>
      </c>
      <c r="L180" s="72">
        <f t="shared" si="148"/>
        <v>9.4587677953231423E-3</v>
      </c>
      <c r="M180" s="72">
        <f t="shared" ref="M180" si="203">LN(L180)</f>
        <v>-4.6608131585963353</v>
      </c>
    </row>
    <row r="181" spans="2:13" x14ac:dyDescent="0.25">
      <c r="B181" s="2">
        <f t="shared" si="150"/>
        <v>15480.203333333342</v>
      </c>
      <c r="C181" s="72">
        <v>219.6</v>
      </c>
      <c r="D181" s="89">
        <f t="shared" si="151"/>
        <v>0.66666666666666663</v>
      </c>
      <c r="E181" s="89">
        <f t="shared" si="152"/>
        <v>1</v>
      </c>
      <c r="F181" s="89">
        <f t="shared" si="164"/>
        <v>0.66666666666666663</v>
      </c>
      <c r="G181" s="2">
        <f t="shared" si="145"/>
        <v>146.39999999999998</v>
      </c>
      <c r="H181" s="2">
        <f t="shared" si="146"/>
        <v>15626.603333333342</v>
      </c>
      <c r="I181" s="2">
        <f t="shared" si="153"/>
        <v>2.7441112172719975</v>
      </c>
      <c r="J181" s="72">
        <f t="shared" si="154"/>
        <v>1.0094572401180777</v>
      </c>
      <c r="L181" s="72">
        <f t="shared" si="148"/>
        <v>9.4128003878443597E-3</v>
      </c>
      <c r="M181" s="72">
        <f t="shared" ref="M181" si="204">LN(L181)</f>
        <v>-4.6656847726501525</v>
      </c>
    </row>
    <row r="182" spans="2:13" x14ac:dyDescent="0.25">
      <c r="B182" s="2">
        <f t="shared" si="150"/>
        <v>15626.603333333342</v>
      </c>
      <c r="C182" s="72">
        <v>220.6</v>
      </c>
      <c r="D182" s="89">
        <f t="shared" si="151"/>
        <v>0.66666666666666663</v>
      </c>
      <c r="E182" s="89">
        <f t="shared" si="152"/>
        <v>1</v>
      </c>
      <c r="F182" s="89">
        <f t="shared" si="164"/>
        <v>0.66666666666666663</v>
      </c>
      <c r="G182" s="2">
        <f t="shared" si="145"/>
        <v>147.06666666666666</v>
      </c>
      <c r="H182" s="2">
        <f t="shared" si="146"/>
        <v>15773.670000000009</v>
      </c>
      <c r="I182" s="2">
        <f t="shared" si="153"/>
        <v>2.7439851579583565</v>
      </c>
      <c r="J182" s="72">
        <f t="shared" si="154"/>
        <v>1.0094113009417061</v>
      </c>
      <c r="L182" s="72">
        <f t="shared" si="148"/>
        <v>9.3672905634598087E-3</v>
      </c>
      <c r="M182" s="72">
        <f t="shared" ref="M182" si="205">LN(L182)</f>
        <v>-4.6705313853302179</v>
      </c>
    </row>
    <row r="183" spans="2:13" x14ac:dyDescent="0.25">
      <c r="B183" s="2">
        <f t="shared" si="150"/>
        <v>15773.670000000009</v>
      </c>
      <c r="C183" s="72">
        <v>221.6</v>
      </c>
      <c r="D183" s="89">
        <f t="shared" si="151"/>
        <v>0.66666666666666663</v>
      </c>
      <c r="E183" s="89">
        <f t="shared" si="152"/>
        <v>1</v>
      </c>
      <c r="F183" s="89">
        <f t="shared" si="164"/>
        <v>0.66666666666666663</v>
      </c>
      <c r="G183" s="2">
        <f t="shared" si="145"/>
        <v>147.73333333333332</v>
      </c>
      <c r="H183" s="2">
        <f t="shared" si="146"/>
        <v>15921.403333333343</v>
      </c>
      <c r="I183" s="2">
        <f t="shared" si="153"/>
        <v>2.7438603581793468</v>
      </c>
      <c r="J183" s="72">
        <f t="shared" si="154"/>
        <v>1.0093658186923737</v>
      </c>
      <c r="L183" s="72">
        <f t="shared" si="148"/>
        <v>9.3222313551919265E-3</v>
      </c>
      <c r="M183" s="72">
        <f t="shared" ref="M183" si="206">LN(L183)</f>
        <v>-4.6753532631468993</v>
      </c>
    </row>
    <row r="184" spans="2:13" x14ac:dyDescent="0.25">
      <c r="B184" s="2">
        <f t="shared" si="150"/>
        <v>15921.403333333343</v>
      </c>
      <c r="C184" s="72">
        <v>222.6</v>
      </c>
      <c r="D184" s="89">
        <f t="shared" si="151"/>
        <v>0.66666666666666663</v>
      </c>
      <c r="E184" s="89">
        <f t="shared" si="152"/>
        <v>1</v>
      </c>
      <c r="F184" s="89">
        <f t="shared" si="164"/>
        <v>0.66666666666666663</v>
      </c>
      <c r="G184" s="2">
        <f t="shared" si="145"/>
        <v>148.39999999999998</v>
      </c>
      <c r="H184" s="2">
        <f t="shared" si="146"/>
        <v>16069.803333333342</v>
      </c>
      <c r="I184" s="2">
        <f t="shared" si="153"/>
        <v>2.743736798698464</v>
      </c>
      <c r="J184" s="72">
        <f t="shared" si="154"/>
        <v>1.0093207864214648</v>
      </c>
      <c r="L184" s="72">
        <f t="shared" si="148"/>
        <v>9.2776159396021074E-3</v>
      </c>
      <c r="M184" s="72">
        <f t="shared" ref="M184" si="207">LN(L184)</f>
        <v>-4.6801506682493894</v>
      </c>
    </row>
    <row r="185" spans="2:13" x14ac:dyDescent="0.25">
      <c r="B185" s="2">
        <f t="shared" si="150"/>
        <v>16069.803333333342</v>
      </c>
      <c r="C185" s="72">
        <v>223.6</v>
      </c>
      <c r="D185" s="89">
        <f t="shared" si="151"/>
        <v>0.66666666666666663</v>
      </c>
      <c r="E185" s="89">
        <f t="shared" si="152"/>
        <v>1</v>
      </c>
      <c r="F185" s="89">
        <f t="shared" si="164"/>
        <v>0.66666666666666663</v>
      </c>
      <c r="G185" s="2">
        <f t="shared" si="145"/>
        <v>149.06666666666666</v>
      </c>
      <c r="H185" s="2">
        <f t="shared" si="146"/>
        <v>16218.87000000001</v>
      </c>
      <c r="I185" s="2">
        <f t="shared" si="153"/>
        <v>2.7436144606765067</v>
      </c>
      <c r="J185" s="72">
        <f t="shared" si="154"/>
        <v>1.0092761973233026</v>
      </c>
      <c r="L185" s="72">
        <f t="shared" si="148"/>
        <v>9.2334376330570171E-3</v>
      </c>
      <c r="M185" s="72">
        <f t="shared" ref="M185" si="208">LN(L185)</f>
        <v>-4.684923858521798</v>
      </c>
    </row>
    <row r="186" spans="2:13" x14ac:dyDescent="0.25">
      <c r="B186" s="2">
        <f t="shared" si="150"/>
        <v>16218.87000000001</v>
      </c>
      <c r="C186" s="72">
        <v>224.6</v>
      </c>
      <c r="D186" s="89">
        <f t="shared" si="151"/>
        <v>0.66666666666666663</v>
      </c>
      <c r="E186" s="89">
        <f t="shared" si="152"/>
        <v>1</v>
      </c>
      <c r="F186" s="89">
        <f t="shared" si="164"/>
        <v>0.66666666666666663</v>
      </c>
      <c r="G186" s="2">
        <f t="shared" si="145"/>
        <v>149.73333333333332</v>
      </c>
      <c r="H186" s="2">
        <f t="shared" si="146"/>
        <v>16368.603333333343</v>
      </c>
      <c r="I186" s="2">
        <f t="shared" si="153"/>
        <v>2.7434933256612153</v>
      </c>
      <c r="J186" s="72">
        <f t="shared" si="154"/>
        <v>1.0092320447314354</v>
      </c>
      <c r="L186" s="72">
        <f t="shared" si="148"/>
        <v>9.189689888109101E-3</v>
      </c>
      <c r="M186" s="72">
        <f t="shared" ref="M186" si="209">LN(L186)</f>
        <v>-4.6896730876769244</v>
      </c>
    </row>
    <row r="187" spans="2:13" x14ac:dyDescent="0.25">
      <c r="B187" s="2">
        <f t="shared" si="150"/>
        <v>16368.603333333343</v>
      </c>
      <c r="C187" s="72">
        <v>225.6</v>
      </c>
      <c r="D187" s="89">
        <f t="shared" si="151"/>
        <v>0.66666666666666663</v>
      </c>
      <c r="E187" s="89">
        <f t="shared" si="152"/>
        <v>1</v>
      </c>
      <c r="F187" s="89">
        <f t="shared" si="164"/>
        <v>0.66666666666666663</v>
      </c>
      <c r="G187" s="2">
        <f t="shared" si="145"/>
        <v>150.39999999999998</v>
      </c>
      <c r="H187" s="2">
        <f t="shared" si="146"/>
        <v>16519.003333333345</v>
      </c>
      <c r="I187" s="2">
        <f t="shared" si="153"/>
        <v>2.7433733755772423</v>
      </c>
      <c r="J187" s="72">
        <f t="shared" si="154"/>
        <v>1.0091883221150411</v>
      </c>
      <c r="L187" s="72">
        <f t="shared" si="148"/>
        <v>9.1463662899931714E-3</v>
      </c>
      <c r="M187" s="72">
        <f t="shared" ref="M187" si="210">LN(L187)</f>
        <v>-4.6943986053471312</v>
      </c>
    </row>
    <row r="188" spans="2:13" x14ac:dyDescent="0.25">
      <c r="B188" s="2">
        <f t="shared" si="150"/>
        <v>16519.003333333345</v>
      </c>
      <c r="C188" s="72">
        <v>226.6</v>
      </c>
      <c r="D188" s="89">
        <f t="shared" si="151"/>
        <v>0.66666666666666663</v>
      </c>
      <c r="E188" s="89">
        <f t="shared" si="152"/>
        <v>1</v>
      </c>
      <c r="F188" s="89">
        <f t="shared" si="164"/>
        <v>0.66666666666666663</v>
      </c>
      <c r="G188" s="2">
        <f t="shared" si="145"/>
        <v>151.06666666666666</v>
      </c>
      <c r="H188" s="2">
        <f t="shared" si="146"/>
        <v>16670.070000000011</v>
      </c>
      <c r="I188" s="2">
        <f t="shared" si="153"/>
        <v>2.7432545927164331</v>
      </c>
      <c r="J188" s="72">
        <f t="shared" si="154"/>
        <v>1.0091450230754437</v>
      </c>
      <c r="L188" s="72">
        <f t="shared" si="148"/>
        <v>9.103460553230568E-3</v>
      </c>
      <c r="M188" s="72">
        <f t="shared" ref="M188" si="211">LN(L188)</f>
        <v>-4.6991006571728766</v>
      </c>
    </row>
    <row r="189" spans="2:13" x14ac:dyDescent="0.25">
      <c r="B189" s="2">
        <f t="shared" si="150"/>
        <v>16670.070000000011</v>
      </c>
      <c r="C189" s="72">
        <v>227.6</v>
      </c>
      <c r="D189" s="89">
        <f t="shared" si="151"/>
        <v>0.66666666666666663</v>
      </c>
      <c r="E189" s="89">
        <f t="shared" si="152"/>
        <v>1</v>
      </c>
      <c r="F189" s="89">
        <f t="shared" si="164"/>
        <v>0.66666666666666663</v>
      </c>
      <c r="G189" s="2">
        <f t="shared" si="145"/>
        <v>151.73333333333332</v>
      </c>
      <c r="H189" s="2">
        <f t="shared" si="146"/>
        <v>16821.803333333344</v>
      </c>
      <c r="I189" s="2">
        <f t="shared" si="153"/>
        <v>2.7431369597284156</v>
      </c>
      <c r="J189" s="72">
        <f t="shared" si="154"/>
        <v>1.0091021413427379</v>
      </c>
      <c r="L189" s="72">
        <f t="shared" si="148"/>
        <v>9.060966518339009E-3</v>
      </c>
      <c r="M189" s="72">
        <f t="shared" ref="M189" si="212">LN(L189)</f>
        <v>-4.7037794848887593</v>
      </c>
    </row>
    <row r="190" spans="2:13" x14ac:dyDescent="0.25">
      <c r="B190" s="2">
        <f t="shared" si="150"/>
        <v>16821.803333333344</v>
      </c>
      <c r="C190" s="72">
        <v>228.6</v>
      </c>
      <c r="D190" s="89">
        <f t="shared" si="151"/>
        <v>0.66666666666666663</v>
      </c>
      <c r="E190" s="89">
        <f t="shared" si="152"/>
        <v>1</v>
      </c>
      <c r="F190" s="89">
        <f t="shared" si="164"/>
        <v>0.66666666666666663</v>
      </c>
      <c r="G190" s="2">
        <f t="shared" si="145"/>
        <v>152.39999999999998</v>
      </c>
      <c r="H190" s="2">
        <f t="shared" si="146"/>
        <v>16974.203333333346</v>
      </c>
      <c r="I190" s="2">
        <f t="shared" si="153"/>
        <v>2.7430204596114685</v>
      </c>
      <c r="J190" s="72">
        <f t="shared" si="154"/>
        <v>1.0090596707725155</v>
      </c>
      <c r="L190" s="72">
        <f t="shared" si="148"/>
        <v>9.0188781486416382E-3</v>
      </c>
      <c r="M190" s="72">
        <f t="shared" ref="M190" si="213">LN(L190)</f>
        <v>-4.7084353264074483</v>
      </c>
    </row>
    <row r="191" spans="2:13" x14ac:dyDescent="0.25">
      <c r="B191" s="2">
        <f t="shared" si="150"/>
        <v>16974.203333333346</v>
      </c>
      <c r="C191" s="72">
        <v>229.6</v>
      </c>
      <c r="D191" s="89">
        <f t="shared" si="151"/>
        <v>0.66666666666666663</v>
      </c>
      <c r="E191" s="89">
        <f t="shared" si="152"/>
        <v>1</v>
      </c>
      <c r="F191" s="89">
        <f t="shared" si="164"/>
        <v>0.66666666666666663</v>
      </c>
      <c r="G191" s="2">
        <f t="shared" si="145"/>
        <v>153.06666666666666</v>
      </c>
      <c r="H191" s="2">
        <f t="shared" si="146"/>
        <v>17127.270000000011</v>
      </c>
      <c r="I191" s="2">
        <f t="shared" si="153"/>
        <v>2.7429050757036832</v>
      </c>
      <c r="J191" s="72">
        <f t="shared" si="154"/>
        <v>1.0090176053426954</v>
      </c>
      <c r="L191" s="72">
        <f t="shared" si="148"/>
        <v>8.9771895271759904E-3</v>
      </c>
      <c r="M191" s="72">
        <f t="shared" ref="M191" si="214">LN(L191)</f>
        <v>-4.7130684159011</v>
      </c>
    </row>
    <row r="192" spans="2:13" x14ac:dyDescent="0.25">
      <c r="B192" s="2">
        <f t="shared" si="150"/>
        <v>17127.270000000011</v>
      </c>
      <c r="C192" s="72">
        <v>230.6</v>
      </c>
      <c r="D192" s="89">
        <f t="shared" si="151"/>
        <v>0.66666666666666663</v>
      </c>
      <c r="E192" s="89">
        <f t="shared" si="152"/>
        <v>1</v>
      </c>
      <c r="F192" s="89">
        <f t="shared" si="164"/>
        <v>0.66666666666666663</v>
      </c>
      <c r="G192" s="2">
        <f t="shared" si="145"/>
        <v>153.73333333333332</v>
      </c>
      <c r="H192" s="2">
        <f t="shared" si="146"/>
        <v>17281.003333333345</v>
      </c>
      <c r="I192" s="2">
        <f t="shared" si="153"/>
        <v>2.7427907916743957</v>
      </c>
      <c r="J192" s="72">
        <f t="shared" si="154"/>
        <v>1.0089759391504503</v>
      </c>
      <c r="L192" s="72">
        <f t="shared" si="148"/>
        <v>8.9358948536972498E-3</v>
      </c>
      <c r="M192" s="72">
        <f t="shared" ref="M192" si="215">LN(L192)</f>
        <v>-4.7176789838805648</v>
      </c>
    </row>
    <row r="193" spans="2:13" x14ac:dyDescent="0.25">
      <c r="B193" s="2">
        <f t="shared" si="150"/>
        <v>17281.003333333345</v>
      </c>
      <c r="C193" s="72">
        <v>231.6</v>
      </c>
      <c r="D193" s="89">
        <f t="shared" si="151"/>
        <v>0.66666666666666663</v>
      </c>
      <c r="E193" s="89">
        <f t="shared" si="152"/>
        <v>1</v>
      </c>
      <c r="F193" s="89">
        <f t="shared" si="164"/>
        <v>0.66666666666666663</v>
      </c>
      <c r="G193" s="2">
        <f t="shared" si="145"/>
        <v>154.39999999999998</v>
      </c>
      <c r="H193" s="2">
        <f t="shared" si="146"/>
        <v>17435.403333333346</v>
      </c>
      <c r="I193" s="2">
        <f t="shared" si="153"/>
        <v>2.7426775915158665</v>
      </c>
      <c r="J193" s="72">
        <f t="shared" si="154"/>
        <v>1.0089346664092229</v>
      </c>
      <c r="L193" s="72">
        <f t="shared" si="148"/>
        <v>8.8949884417686143E-3</v>
      </c>
      <c r="M193" s="72">
        <f t="shared" ref="M193" si="216">LN(L193)</f>
        <v>-4.722267257272871</v>
      </c>
    </row>
    <row r="194" spans="2:13" x14ac:dyDescent="0.25">
      <c r="B194" s="2">
        <f t="shared" si="150"/>
        <v>17435.403333333346</v>
      </c>
      <c r="C194" s="72">
        <v>232.6</v>
      </c>
      <c r="D194" s="89">
        <f t="shared" si="151"/>
        <v>0.66666666666666663</v>
      </c>
      <c r="E194" s="89">
        <f t="shared" si="152"/>
        <v>1</v>
      </c>
      <c r="F194" s="89">
        <f t="shared" si="164"/>
        <v>0.66666666666666663</v>
      </c>
      <c r="G194" s="2">
        <f t="shared" si="145"/>
        <v>155.06666666666666</v>
      </c>
      <c r="H194" s="2">
        <f t="shared" si="146"/>
        <v>17590.470000000012</v>
      </c>
      <c r="I194" s="2">
        <f t="shared" si="153"/>
        <v>2.7425654595352267</v>
      </c>
      <c r="J194" s="72">
        <f t="shared" si="154"/>
        <v>1.0088937814458359</v>
      </c>
      <c r="L194" s="72">
        <f t="shared" si="148"/>
        <v>8.8544647159423569E-3</v>
      </c>
      <c r="M194" s="72">
        <f t="shared" ref="M194" si="217">LN(L194)</f>
        <v>-4.7268334594963219</v>
      </c>
    </row>
    <row r="195" spans="2:13" x14ac:dyDescent="0.25">
      <c r="B195" s="2">
        <f t="shared" si="150"/>
        <v>17590.470000000012</v>
      </c>
      <c r="C195" s="72">
        <v>233.6</v>
      </c>
      <c r="D195" s="89">
        <f t="shared" si="151"/>
        <v>0.66666666666666663</v>
      </c>
      <c r="E195" s="89">
        <f t="shared" si="152"/>
        <v>1</v>
      </c>
      <c r="F195" s="89">
        <f t="shared" si="164"/>
        <v>0.66666666666666663</v>
      </c>
      <c r="G195" s="2">
        <f t="shared" ref="G195:G258" si="218">C195*F195</f>
        <v>155.73333333333332</v>
      </c>
      <c r="H195" s="2">
        <f t="shared" ref="H195:H258" si="219">B195+G195</f>
        <v>17746.203333333346</v>
      </c>
      <c r="I195" s="2">
        <f t="shared" si="153"/>
        <v>2.7424543803466634</v>
      </c>
      <c r="J195" s="72">
        <f t="shared" si="154"/>
        <v>1.0088532786976887</v>
      </c>
      <c r="L195" s="72">
        <f t="shared" si="148"/>
        <v>8.8143182090261608E-3</v>
      </c>
      <c r="M195" s="72">
        <f t="shared" ref="M195" si="220">LN(L195)</f>
        <v>-4.7313778105335009</v>
      </c>
    </row>
    <row r="196" spans="2:13" x14ac:dyDescent="0.25">
      <c r="B196" s="2">
        <f t="shared" si="150"/>
        <v>17746.203333333346</v>
      </c>
      <c r="C196" s="72">
        <v>234.6</v>
      </c>
      <c r="D196" s="89">
        <f t="shared" si="151"/>
        <v>0.66666666666666663</v>
      </c>
      <c r="E196" s="89">
        <f t="shared" si="152"/>
        <v>1</v>
      </c>
      <c r="F196" s="89">
        <f t="shared" si="164"/>
        <v>0.66666666666666663</v>
      </c>
      <c r="G196" s="2">
        <f t="shared" si="218"/>
        <v>156.39999999999998</v>
      </c>
      <c r="H196" s="2">
        <f t="shared" si="219"/>
        <v>17902.603333333347</v>
      </c>
      <c r="I196" s="2">
        <f t="shared" si="153"/>
        <v>2.7423443388638336</v>
      </c>
      <c r="J196" s="72">
        <f t="shared" si="154"/>
        <v>1.0088131527100352</v>
      </c>
      <c r="L196" s="72">
        <f t="shared" ref="L196:L259" si="221">LN(J196)</f>
        <v>8.7745435594268652E-3</v>
      </c>
      <c r="M196" s="72">
        <f t="shared" ref="M196" si="222">LN(L196)</f>
        <v>-4.7359005270028183</v>
      </c>
    </row>
    <row r="197" spans="2:13" x14ac:dyDescent="0.25">
      <c r="B197" s="2">
        <f t="shared" ref="B197:B220" si="223">H196</f>
        <v>17902.603333333347</v>
      </c>
      <c r="C197" s="72">
        <v>235.6</v>
      </c>
      <c r="D197" s="89">
        <f t="shared" ref="D197:D260" si="224">2/3</f>
        <v>0.66666666666666663</v>
      </c>
      <c r="E197" s="89">
        <f t="shared" ref="E197:E220" si="225">E196</f>
        <v>1</v>
      </c>
      <c r="F197" s="89">
        <f t="shared" si="164"/>
        <v>0.66666666666666663</v>
      </c>
      <c r="G197" s="2">
        <f t="shared" si="218"/>
        <v>157.06666666666666</v>
      </c>
      <c r="H197" s="2">
        <f t="shared" si="219"/>
        <v>18059.670000000013</v>
      </c>
      <c r="I197" s="2">
        <f t="shared" ref="I197:I260" si="226">(EXP(H197/H196))</f>
        <v>2.7422353202925085</v>
      </c>
      <c r="J197" s="72">
        <f t="shared" ref="J197:J260" si="227">H197/H196</f>
        <v>1.008773398133344</v>
      </c>
      <c r="L197" s="72">
        <f t="shared" si="221"/>
        <v>8.735135508575435E-3</v>
      </c>
      <c r="M197" s="72">
        <f t="shared" ref="M197" si="228">LN(L197)</f>
        <v>-4.740401822227903</v>
      </c>
    </row>
    <row r="198" spans="2:13" x14ac:dyDescent="0.25">
      <c r="B198" s="2">
        <f t="shared" si="223"/>
        <v>18059.670000000013</v>
      </c>
      <c r="C198" s="72">
        <v>236.6</v>
      </c>
      <c r="D198" s="89">
        <f t="shared" si="224"/>
        <v>0.66666666666666663</v>
      </c>
      <c r="E198" s="89">
        <f t="shared" si="225"/>
        <v>1</v>
      </c>
      <c r="F198" s="89">
        <f t="shared" si="164"/>
        <v>0.66666666666666663</v>
      </c>
      <c r="G198" s="2">
        <f t="shared" si="218"/>
        <v>157.73333333333332</v>
      </c>
      <c r="H198" s="2">
        <f t="shared" si="219"/>
        <v>18217.403333333346</v>
      </c>
      <c r="I198" s="2">
        <f t="shared" si="226"/>
        <v>2.7421273101234402</v>
      </c>
      <c r="J198" s="72">
        <f t="shared" si="227"/>
        <v>1.0087340097207387</v>
      </c>
      <c r="L198" s="72">
        <f t="shared" si="221"/>
        <v>8.6960888984296894E-3</v>
      </c>
      <c r="M198" s="72">
        <f t="shared" ref="M198" si="229">LN(L198)</f>
        <v>-4.7448819063049843</v>
      </c>
    </row>
    <row r="199" spans="2:13" x14ac:dyDescent="0.25">
      <c r="B199" s="2">
        <f t="shared" si="223"/>
        <v>18217.403333333346</v>
      </c>
      <c r="C199" s="72">
        <v>237.6</v>
      </c>
      <c r="D199" s="89">
        <f t="shared" si="224"/>
        <v>0.66666666666666663</v>
      </c>
      <c r="E199" s="89">
        <f t="shared" si="225"/>
        <v>1</v>
      </c>
      <c r="F199" s="89">
        <f t="shared" si="164"/>
        <v>0.66666666666666663</v>
      </c>
      <c r="G199" s="2">
        <f t="shared" si="218"/>
        <v>158.39999999999998</v>
      </c>
      <c r="H199" s="2">
        <f t="shared" si="219"/>
        <v>18375.803333333348</v>
      </c>
      <c r="I199" s="2">
        <f t="shared" si="226"/>
        <v>2.7420202941254295</v>
      </c>
      <c r="J199" s="72">
        <f t="shared" si="227"/>
        <v>1.0086949823255089</v>
      </c>
      <c r="L199" s="72">
        <f t="shared" si="221"/>
        <v>8.6573986690451632E-3</v>
      </c>
      <c r="M199" s="72">
        <f t="shared" ref="M199" si="230">LN(L199)</f>
        <v>-4.7493409861691118</v>
      </c>
    </row>
    <row r="200" spans="2:13" x14ac:dyDescent="0.25">
      <c r="B200" s="2">
        <f t="shared" si="223"/>
        <v>18375.803333333348</v>
      </c>
      <c r="C200" s="72">
        <v>238.6</v>
      </c>
      <c r="D200" s="89">
        <f t="shared" si="224"/>
        <v>0.66666666666666663</v>
      </c>
      <c r="E200" s="89">
        <f t="shared" si="225"/>
        <v>1</v>
      </c>
      <c r="F200" s="89">
        <f t="shared" si="164"/>
        <v>0.66666666666666663</v>
      </c>
      <c r="G200" s="2">
        <f t="shared" si="218"/>
        <v>159.06666666666666</v>
      </c>
      <c r="H200" s="2">
        <f t="shared" si="219"/>
        <v>18534.870000000014</v>
      </c>
      <c r="I200" s="2">
        <f t="shared" si="226"/>
        <v>2.741914258338602</v>
      </c>
      <c r="J200" s="72">
        <f t="shared" si="227"/>
        <v>1.0086563108986981</v>
      </c>
      <c r="L200" s="72">
        <f t="shared" si="221"/>
        <v>8.6190598562212156E-3</v>
      </c>
      <c r="M200" s="72">
        <f t="shared" ref="M200" si="231">LN(L200)</f>
        <v>-4.7537792656581699</v>
      </c>
    </row>
    <row r="201" spans="2:13" x14ac:dyDescent="0.25">
      <c r="B201" s="2">
        <f t="shared" si="223"/>
        <v>18534.870000000014</v>
      </c>
      <c r="C201" s="72">
        <v>239.6</v>
      </c>
      <c r="D201" s="89">
        <f t="shared" si="224"/>
        <v>0.66666666666666663</v>
      </c>
      <c r="E201" s="89">
        <f t="shared" si="225"/>
        <v>1</v>
      </c>
      <c r="F201" s="89">
        <f t="shared" si="164"/>
        <v>0.66666666666666663</v>
      </c>
      <c r="G201" s="2">
        <f t="shared" si="218"/>
        <v>159.73333333333332</v>
      </c>
      <c r="H201" s="2">
        <f t="shared" si="219"/>
        <v>18694.603333333347</v>
      </c>
      <c r="I201" s="2">
        <f t="shared" si="226"/>
        <v>2.7418091890678853</v>
      </c>
      <c r="J201" s="72">
        <f t="shared" si="227"/>
        <v>1.00861799048676</v>
      </c>
      <c r="L201" s="72">
        <f t="shared" si="221"/>
        <v>8.5810675892138318E-3</v>
      </c>
      <c r="M201" s="72">
        <f t="shared" ref="M201" si="232">LN(L201)</f>
        <v>-4.7581969455754436</v>
      </c>
    </row>
    <row r="202" spans="2:13" x14ac:dyDescent="0.25">
      <c r="B202" s="2">
        <f t="shared" si="223"/>
        <v>18694.603333333347</v>
      </c>
      <c r="C202" s="72">
        <v>240.6</v>
      </c>
      <c r="D202" s="89">
        <f t="shared" si="224"/>
        <v>0.66666666666666663</v>
      </c>
      <c r="E202" s="89">
        <f t="shared" si="225"/>
        <v>1</v>
      </c>
      <c r="F202" s="89">
        <f t="shared" si="164"/>
        <v>0.66666666666666663</v>
      </c>
      <c r="G202" s="2">
        <f t="shared" si="218"/>
        <v>160.39999999999998</v>
      </c>
      <c r="H202" s="2">
        <f t="shared" si="219"/>
        <v>18855.003333333349</v>
      </c>
      <c r="I202" s="2">
        <f t="shared" si="226"/>
        <v>2.7417050728766656</v>
      </c>
      <c r="J202" s="72">
        <f t="shared" si="227"/>
        <v>1.0085800162292826</v>
      </c>
      <c r="L202" s="72">
        <f t="shared" si="221"/>
        <v>8.5434170885138726E-3</v>
      </c>
      <c r="M202" s="72">
        <f t="shared" ref="M202" si="233">LN(L202)</f>
        <v>-4.7625942237506624</v>
      </c>
    </row>
    <row r="203" spans="2:13" x14ac:dyDescent="0.25">
      <c r="B203" s="2">
        <f t="shared" si="223"/>
        <v>18855.003333333349</v>
      </c>
      <c r="C203" s="72">
        <v>241.6</v>
      </c>
      <c r="D203" s="89">
        <f t="shared" si="224"/>
        <v>0.66666666666666663</v>
      </c>
      <c r="E203" s="89">
        <f t="shared" si="225"/>
        <v>1</v>
      </c>
      <c r="F203" s="89">
        <f t="shared" si="164"/>
        <v>0.66666666666666663</v>
      </c>
      <c r="G203" s="2">
        <f t="shared" si="218"/>
        <v>161.06666666666666</v>
      </c>
      <c r="H203" s="2">
        <f t="shared" si="219"/>
        <v>19016.070000000014</v>
      </c>
      <c r="I203" s="2">
        <f t="shared" si="226"/>
        <v>2.7416018965806366</v>
      </c>
      <c r="J203" s="72">
        <f t="shared" si="227"/>
        <v>1.0085423833567784</v>
      </c>
      <c r="L203" s="72">
        <f t="shared" si="221"/>
        <v>8.5061036636901385E-3</v>
      </c>
      <c r="M203" s="72">
        <f t="shared" ref="M203" si="234">LN(L203)</f>
        <v>-4.766971295099383</v>
      </c>
    </row>
    <row r="204" spans="2:13" x14ac:dyDescent="0.25">
      <c r="B204" s="2">
        <f t="shared" si="223"/>
        <v>19016.070000000014</v>
      </c>
      <c r="C204" s="72">
        <v>242.6</v>
      </c>
      <c r="D204" s="89">
        <f t="shared" si="224"/>
        <v>0.66666666666666663</v>
      </c>
      <c r="E204" s="89">
        <f t="shared" si="225"/>
        <v>1</v>
      </c>
      <c r="F204" s="89">
        <f t="shared" si="164"/>
        <v>0.66666666666666663</v>
      </c>
      <c r="G204" s="2">
        <f t="shared" si="218"/>
        <v>161.73333333333332</v>
      </c>
      <c r="H204" s="2">
        <f t="shared" si="219"/>
        <v>19177.803333333348</v>
      </c>
      <c r="I204" s="2">
        <f t="shared" si="226"/>
        <v>2.741499647241818</v>
      </c>
      <c r="J204" s="72">
        <f t="shared" si="227"/>
        <v>1.0085050871885375</v>
      </c>
      <c r="L204" s="72">
        <f t="shared" si="221"/>
        <v>8.4691227112933636E-3</v>
      </c>
      <c r="M204" s="72">
        <f t="shared" ref="M204" si="235">LN(L204)</f>
        <v>-4.7713283516809604</v>
      </c>
    </row>
    <row r="205" spans="2:13" x14ac:dyDescent="0.25">
      <c r="B205" s="2">
        <f t="shared" si="223"/>
        <v>19177.803333333348</v>
      </c>
      <c r="C205" s="72">
        <v>243.6</v>
      </c>
      <c r="D205" s="89">
        <f t="shared" si="224"/>
        <v>0.66666666666666663</v>
      </c>
      <c r="E205" s="89">
        <f t="shared" si="225"/>
        <v>1</v>
      </c>
      <c r="F205" s="89">
        <f t="shared" si="164"/>
        <v>0.66666666666666663</v>
      </c>
      <c r="G205" s="2">
        <f t="shared" si="218"/>
        <v>162.39999999999998</v>
      </c>
      <c r="H205" s="2">
        <f t="shared" si="219"/>
        <v>19340.203333333349</v>
      </c>
      <c r="I205" s="2">
        <f t="shared" si="226"/>
        <v>2.7413983121627545</v>
      </c>
      <c r="J205" s="72">
        <f t="shared" si="227"/>
        <v>1.0084681231305428</v>
      </c>
      <c r="L205" s="72">
        <f t="shared" si="221"/>
        <v>8.4324697128204847E-3</v>
      </c>
      <c r="M205" s="72">
        <f t="shared" ref="M205" si="236">LN(L205)</f>
        <v>-4.7756655827549919</v>
      </c>
    </row>
    <row r="206" spans="2:13" x14ac:dyDescent="0.25">
      <c r="B206" s="2">
        <f t="shared" si="223"/>
        <v>19340.203333333349</v>
      </c>
      <c r="C206" s="72">
        <v>244.6</v>
      </c>
      <c r="D206" s="89">
        <f t="shared" si="224"/>
        <v>0.66666666666666663</v>
      </c>
      <c r="E206" s="89">
        <f t="shared" si="225"/>
        <v>1</v>
      </c>
      <c r="F206" s="89">
        <f t="shared" ref="F206:F220" si="237">POWER(D206,E206)</f>
        <v>0.66666666666666663</v>
      </c>
      <c r="G206" s="2">
        <f t="shared" si="218"/>
        <v>163.06666666666666</v>
      </c>
      <c r="H206" s="2">
        <f t="shared" si="219"/>
        <v>19503.270000000015</v>
      </c>
      <c r="I206" s="2">
        <f t="shared" si="226"/>
        <v>2.7412978788808666</v>
      </c>
      <c r="J206" s="72">
        <f t="shared" si="227"/>
        <v>1.0084314866734423</v>
      </c>
      <c r="L206" s="72">
        <f t="shared" si="221"/>
        <v>8.396140232734866E-3</v>
      </c>
      <c r="M206" s="72">
        <f t="shared" ref="M206" si="238">LN(L206)</f>
        <v>-4.7799831748365458</v>
      </c>
    </row>
    <row r="207" spans="2:13" x14ac:dyDescent="0.25">
      <c r="B207" s="2">
        <f t="shared" si="223"/>
        <v>19503.270000000015</v>
      </c>
      <c r="C207" s="72">
        <v>245.6</v>
      </c>
      <c r="D207" s="89">
        <f t="shared" si="224"/>
        <v>0.66666666666666663</v>
      </c>
      <c r="E207" s="89">
        <f t="shared" si="225"/>
        <v>1</v>
      </c>
      <c r="F207" s="89">
        <f t="shared" si="237"/>
        <v>0.66666666666666663</v>
      </c>
      <c r="G207" s="2">
        <f t="shared" si="218"/>
        <v>163.73333333333332</v>
      </c>
      <c r="H207" s="2">
        <f t="shared" si="219"/>
        <v>19667.003333333349</v>
      </c>
      <c r="I207" s="2">
        <f t="shared" si="226"/>
        <v>2.7411983351629767</v>
      </c>
      <c r="J207" s="72">
        <f t="shared" si="227"/>
        <v>1.0083951733905818</v>
      </c>
      <c r="L207" s="72">
        <f t="shared" si="221"/>
        <v>8.3601299165451358E-3</v>
      </c>
      <c r="M207" s="72">
        <f t="shared" ref="M207" si="239">LN(L207)</f>
        <v>-4.7842813117496803</v>
      </c>
    </row>
    <row r="208" spans="2:13" x14ac:dyDescent="0.25">
      <c r="B208" s="2">
        <f t="shared" si="223"/>
        <v>19667.003333333349</v>
      </c>
      <c r="C208" s="72">
        <v>246.6</v>
      </c>
      <c r="D208" s="89">
        <f t="shared" si="224"/>
        <v>0.66666666666666663</v>
      </c>
      <c r="E208" s="89">
        <f t="shared" si="225"/>
        <v>1</v>
      </c>
      <c r="F208" s="89">
        <f t="shared" si="237"/>
        <v>0.66666666666666663</v>
      </c>
      <c r="G208" s="2">
        <f t="shared" si="218"/>
        <v>164.39999999999998</v>
      </c>
      <c r="H208" s="2">
        <f t="shared" si="219"/>
        <v>19831.40333333335</v>
      </c>
      <c r="I208" s="2">
        <f t="shared" si="226"/>
        <v>2.7410996689999751</v>
      </c>
      <c r="J208" s="72">
        <f t="shared" si="227"/>
        <v>1.0083591789360895</v>
      </c>
      <c r="L208" s="72">
        <f t="shared" si="221"/>
        <v>8.3244344889343205E-3</v>
      </c>
      <c r="M208" s="72">
        <f t="shared" ref="M208" si="240">LN(L208)</f>
        <v>-4.7885601746800646</v>
      </c>
    </row>
    <row r="209" spans="2:13" x14ac:dyDescent="0.25">
      <c r="B209" s="2">
        <f t="shared" si="223"/>
        <v>19831.40333333335</v>
      </c>
      <c r="C209" s="72">
        <v>247.6</v>
      </c>
      <c r="D209" s="89">
        <f t="shared" si="224"/>
        <v>0.66666666666666663</v>
      </c>
      <c r="E209" s="89">
        <f t="shared" si="225"/>
        <v>1</v>
      </c>
      <c r="F209" s="89">
        <f t="shared" si="237"/>
        <v>0.66666666666666663</v>
      </c>
      <c r="G209" s="2">
        <f t="shared" si="218"/>
        <v>165.06666666666666</v>
      </c>
      <c r="H209" s="2">
        <f t="shared" si="219"/>
        <v>19996.470000000016</v>
      </c>
      <c r="I209" s="2">
        <f t="shared" si="226"/>
        <v>2.741001868601646</v>
      </c>
      <c r="J209" s="72">
        <f t="shared" si="227"/>
        <v>1.0083234990430161</v>
      </c>
      <c r="L209" s="72">
        <f t="shared" si="221"/>
        <v>8.2890497519434898E-3</v>
      </c>
      <c r="M209" s="72">
        <f t="shared" ref="M209" si="241">LN(L209)</f>
        <v>-4.7928199422260258</v>
      </c>
    </row>
    <row r="210" spans="2:13" x14ac:dyDescent="0.25">
      <c r="B210" s="2">
        <f t="shared" si="223"/>
        <v>19996.470000000016</v>
      </c>
      <c r="C210" s="72">
        <v>248.6</v>
      </c>
      <c r="D210" s="89">
        <f t="shared" si="224"/>
        <v>0.66666666666666663</v>
      </c>
      <c r="E210" s="89">
        <f t="shared" si="225"/>
        <v>1</v>
      </c>
      <c r="F210" s="89">
        <f t="shared" si="237"/>
        <v>0.66666666666666663</v>
      </c>
      <c r="G210" s="2">
        <f t="shared" si="218"/>
        <v>165.73333333333332</v>
      </c>
      <c r="H210" s="2">
        <f t="shared" si="219"/>
        <v>20162.203333333349</v>
      </c>
      <c r="I210" s="2">
        <f t="shared" si="226"/>
        <v>2.7409049223916337</v>
      </c>
      <c r="J210" s="72">
        <f t="shared" si="227"/>
        <v>1.0082881295215271</v>
      </c>
      <c r="L210" s="72">
        <f t="shared" si="221"/>
        <v>8.2539715832057898E-3</v>
      </c>
      <c r="M210" s="72">
        <f t="shared" ref="M210" si="242">LN(L210)</f>
        <v>-4.797060790448346</v>
      </c>
    </row>
    <row r="211" spans="2:13" x14ac:dyDescent="0.25">
      <c r="B211" s="2">
        <f t="shared" si="223"/>
        <v>20162.203333333349</v>
      </c>
      <c r="C211" s="72">
        <v>249.6</v>
      </c>
      <c r="D211" s="89">
        <f t="shared" si="224"/>
        <v>0.66666666666666663</v>
      </c>
      <c r="E211" s="89">
        <f t="shared" si="225"/>
        <v>1</v>
      </c>
      <c r="F211" s="89">
        <f t="shared" si="237"/>
        <v>0.66666666666666663</v>
      </c>
      <c r="G211" s="2">
        <f t="shared" si="218"/>
        <v>166.39999999999998</v>
      </c>
      <c r="H211" s="2">
        <f t="shared" si="219"/>
        <v>20328.603333333351</v>
      </c>
      <c r="I211" s="2">
        <f t="shared" si="226"/>
        <v>2.7408088190025488</v>
      </c>
      <c r="J211" s="72">
        <f t="shared" si="227"/>
        <v>1.0082530662571436</v>
      </c>
      <c r="L211" s="72">
        <f t="shared" si="221"/>
        <v>8.2191959342277771E-3</v>
      </c>
      <c r="M211" s="72">
        <f t="shared" ref="M211" si="243">LN(L211)</f>
        <v>-4.8012828929190281</v>
      </c>
    </row>
    <row r="212" spans="2:13" x14ac:dyDescent="0.25">
      <c r="B212" s="2">
        <f t="shared" si="223"/>
        <v>20328.603333333351</v>
      </c>
      <c r="C212" s="72">
        <v>250.6</v>
      </c>
      <c r="D212" s="89">
        <f t="shared" si="224"/>
        <v>0.66666666666666663</v>
      </c>
      <c r="E212" s="89">
        <f t="shared" si="225"/>
        <v>1</v>
      </c>
      <c r="F212" s="89">
        <f t="shared" si="237"/>
        <v>0.66666666666666663</v>
      </c>
      <c r="G212" s="2">
        <f t="shared" si="218"/>
        <v>167.06666666666666</v>
      </c>
      <c r="H212" s="2">
        <f t="shared" si="219"/>
        <v>20495.670000000016</v>
      </c>
      <c r="I212" s="2">
        <f t="shared" si="226"/>
        <v>2.7407135472712074</v>
      </c>
      <c r="J212" s="72">
        <f t="shared" si="227"/>
        <v>1.0082183052090314</v>
      </c>
      <c r="L212" s="72">
        <f t="shared" si="221"/>
        <v>8.1847188287181225E-3</v>
      </c>
      <c r="M212" s="72">
        <f t="shared" ref="M212" si="244">LN(L212)</f>
        <v>-4.8054864207688599</v>
      </c>
    </row>
    <row r="213" spans="2:13" x14ac:dyDescent="0.25">
      <c r="B213" s="2">
        <f t="shared" si="223"/>
        <v>20495.670000000016</v>
      </c>
      <c r="C213" s="72">
        <v>251.6</v>
      </c>
      <c r="D213" s="89">
        <f t="shared" si="224"/>
        <v>0.66666666666666663</v>
      </c>
      <c r="E213" s="89">
        <f t="shared" si="225"/>
        <v>1</v>
      </c>
      <c r="F213" s="89">
        <f t="shared" si="237"/>
        <v>0.66666666666666663</v>
      </c>
      <c r="G213" s="2">
        <f t="shared" si="218"/>
        <v>167.73333333333332</v>
      </c>
      <c r="H213" s="2">
        <f t="shared" si="219"/>
        <v>20663.40333333335</v>
      </c>
      <c r="I213" s="2">
        <f t="shared" si="226"/>
        <v>2.7406190962340076</v>
      </c>
      <c r="J213" s="72">
        <f t="shared" si="227"/>
        <v>1.0081838424083396</v>
      </c>
      <c r="L213" s="72">
        <f t="shared" si="221"/>
        <v>8.1505363609639236E-3</v>
      </c>
      <c r="M213" s="72">
        <f t="shared" ref="M213" si="245">LN(L213)</f>
        <v>-4.8096715427336072</v>
      </c>
    </row>
    <row r="214" spans="2:13" x14ac:dyDescent="0.25">
      <c r="B214" s="2">
        <f t="shared" si="223"/>
        <v>20663.40333333335</v>
      </c>
      <c r="C214" s="72">
        <v>252.6</v>
      </c>
      <c r="D214" s="89">
        <f t="shared" si="224"/>
        <v>0.66666666666666663</v>
      </c>
      <c r="E214" s="89">
        <f t="shared" si="225"/>
        <v>1</v>
      </c>
      <c r="F214" s="89">
        <f t="shared" si="237"/>
        <v>0.66666666666666663</v>
      </c>
      <c r="G214" s="2">
        <f t="shared" si="218"/>
        <v>168.39999999999998</v>
      </c>
      <c r="H214" s="2">
        <f t="shared" si="219"/>
        <v>20831.803333333351</v>
      </c>
      <c r="I214" s="2">
        <f t="shared" si="226"/>
        <v>2.7405254551224245</v>
      </c>
      <c r="J214" s="72">
        <f t="shared" si="227"/>
        <v>1.0081496739565812</v>
      </c>
      <c r="L214" s="72">
        <f t="shared" si="221"/>
        <v>8.1166446942487064E-3</v>
      </c>
      <c r="M214" s="72">
        <f t="shared" ref="M214" si="246">LN(L214)</f>
        <v>-4.8138384251993935</v>
      </c>
    </row>
    <row r="215" spans="2:13" x14ac:dyDescent="0.25">
      <c r="B215" s="2">
        <f t="shared" si="223"/>
        <v>20831.803333333351</v>
      </c>
      <c r="C215" s="72">
        <v>253.6</v>
      </c>
      <c r="D215" s="89">
        <f t="shared" si="224"/>
        <v>0.66666666666666663</v>
      </c>
      <c r="E215" s="89">
        <f t="shared" si="225"/>
        <v>1</v>
      </c>
      <c r="F215" s="89">
        <f t="shared" si="237"/>
        <v>0.66666666666666663</v>
      </c>
      <c r="G215" s="2">
        <f t="shared" si="218"/>
        <v>169.06666666666666</v>
      </c>
      <c r="H215" s="2">
        <f t="shared" si="219"/>
        <v>21000.870000000017</v>
      </c>
      <c r="I215" s="2">
        <f t="shared" si="226"/>
        <v>2.7404326133586352</v>
      </c>
      <c r="J215" s="72">
        <f t="shared" si="227"/>
        <v>1.0081157960240599</v>
      </c>
      <c r="L215" s="72">
        <f t="shared" si="221"/>
        <v>8.0830400593145876E-3</v>
      </c>
      <c r="M215" s="72">
        <f t="shared" ref="M215" si="247">LN(L215)</f>
        <v>-4.8179872322468444</v>
      </c>
    </row>
    <row r="216" spans="2:13" x14ac:dyDescent="0.25">
      <c r="B216" s="2">
        <f t="shared" si="223"/>
        <v>21000.870000000017</v>
      </c>
      <c r="C216" s="72">
        <v>254.6</v>
      </c>
      <c r="D216" s="89">
        <f t="shared" si="224"/>
        <v>0.66666666666666663</v>
      </c>
      <c r="E216" s="89">
        <f t="shared" si="225"/>
        <v>1</v>
      </c>
      <c r="F216" s="89">
        <f t="shared" si="237"/>
        <v>0.66666666666666663</v>
      </c>
      <c r="G216" s="2">
        <f t="shared" si="218"/>
        <v>169.73333333333332</v>
      </c>
      <c r="H216" s="2">
        <f t="shared" si="219"/>
        <v>21170.603333333351</v>
      </c>
      <c r="I216" s="2">
        <f t="shared" si="226"/>
        <v>2.7403405605512581</v>
      </c>
      <c r="J216" s="72">
        <f t="shared" si="227"/>
        <v>1.0080822048483389</v>
      </c>
      <c r="L216" s="72">
        <f t="shared" si="221"/>
        <v>8.0497187528659475E-3</v>
      </c>
      <c r="M216" s="72">
        <f t="shared" ref="M216" si="248">LN(L216)</f>
        <v>-4.8221181256941756</v>
      </c>
    </row>
    <row r="217" spans="2:13" x14ac:dyDescent="0.25">
      <c r="B217" s="2">
        <f t="shared" si="223"/>
        <v>21170.603333333351</v>
      </c>
      <c r="C217" s="72">
        <v>255.6</v>
      </c>
      <c r="D217" s="89">
        <f t="shared" si="224"/>
        <v>0.66666666666666663</v>
      </c>
      <c r="E217" s="89">
        <f t="shared" si="225"/>
        <v>1</v>
      </c>
      <c r="F217" s="89">
        <f t="shared" si="237"/>
        <v>0.66666666666666663</v>
      </c>
      <c r="G217" s="2">
        <f t="shared" si="218"/>
        <v>170.39999999999998</v>
      </c>
      <c r="H217" s="2">
        <f t="shared" si="219"/>
        <v>21341.003333333352</v>
      </c>
      <c r="I217" s="2">
        <f t="shared" si="226"/>
        <v>2.7402492864912049</v>
      </c>
      <c r="J217" s="72">
        <f t="shared" si="227"/>
        <v>1.0080488967327494</v>
      </c>
      <c r="L217" s="72">
        <f t="shared" si="221"/>
        <v>8.0166771361116149E-3</v>
      </c>
      <c r="M217" s="72">
        <f t="shared" ref="M217" si="249">LN(L217)</f>
        <v>-4.8262312651394605</v>
      </c>
    </row>
    <row r="218" spans="2:13" x14ac:dyDescent="0.25">
      <c r="B218" s="2">
        <f t="shared" si="223"/>
        <v>21341.003333333352</v>
      </c>
      <c r="C218" s="72">
        <v>256.60000000000002</v>
      </c>
      <c r="D218" s="89">
        <f t="shared" si="224"/>
        <v>0.66666666666666663</v>
      </c>
      <c r="E218" s="89">
        <f t="shared" si="225"/>
        <v>1</v>
      </c>
      <c r="F218" s="89">
        <f t="shared" si="237"/>
        <v>0.66666666666666663</v>
      </c>
      <c r="G218" s="2">
        <f t="shared" si="218"/>
        <v>171.06666666666666</v>
      </c>
      <c r="H218" s="2">
        <f t="shared" si="219"/>
        <v>21512.070000000018</v>
      </c>
      <c r="I218" s="2">
        <f t="shared" si="226"/>
        <v>2.7401587811476507</v>
      </c>
      <c r="J218" s="72">
        <f t="shared" si="227"/>
        <v>1.0080158680449418</v>
      </c>
      <c r="L218" s="72">
        <f t="shared" si="221"/>
        <v>7.9839116333483822E-3</v>
      </c>
      <c r="M218" s="72">
        <f t="shared" ref="M218" si="250">LN(L218)</f>
        <v>-4.8303268080016117</v>
      </c>
    </row>
    <row r="219" spans="2:13" x14ac:dyDescent="0.25">
      <c r="B219" s="2">
        <f t="shared" si="223"/>
        <v>21512.070000000018</v>
      </c>
      <c r="C219" s="72">
        <v>257.60000000000002</v>
      </c>
      <c r="D219" s="89">
        <f t="shared" si="224"/>
        <v>0.66666666666666663</v>
      </c>
      <c r="E219" s="89">
        <f t="shared" si="225"/>
        <v>1</v>
      </c>
      <c r="F219" s="89">
        <f t="shared" si="237"/>
        <v>0.66666666666666663</v>
      </c>
      <c r="G219" s="2">
        <f t="shared" si="218"/>
        <v>171.73333333333335</v>
      </c>
      <c r="H219" s="2">
        <f t="shared" si="219"/>
        <v>21683.803333333351</v>
      </c>
      <c r="I219" s="2">
        <f t="shared" si="226"/>
        <v>2.7400690346641099</v>
      </c>
      <c r="J219" s="72">
        <f t="shared" si="227"/>
        <v>1.0079831152154737</v>
      </c>
      <c r="L219" s="72">
        <f t="shared" si="221"/>
        <v>7.9514187305810991E-3</v>
      </c>
      <c r="M219" s="72">
        <f t="shared" ref="M219" si="251">LN(L219)</f>
        <v>-4.8344049095605275</v>
      </c>
    </row>
    <row r="220" spans="2:13" x14ac:dyDescent="0.25">
      <c r="B220" s="2">
        <f t="shared" si="223"/>
        <v>21683.803333333351</v>
      </c>
      <c r="C220" s="72">
        <v>258.60000000000002</v>
      </c>
      <c r="D220" s="89">
        <f t="shared" si="224"/>
        <v>0.66666666666666663</v>
      </c>
      <c r="E220" s="89">
        <f t="shared" si="225"/>
        <v>1</v>
      </c>
      <c r="F220" s="89">
        <f t="shared" si="237"/>
        <v>0.66666666666666663</v>
      </c>
      <c r="G220" s="2">
        <f t="shared" si="218"/>
        <v>172.4</v>
      </c>
      <c r="H220" s="2">
        <f t="shared" si="219"/>
        <v>21856.203333333353</v>
      </c>
      <c r="I220" s="2">
        <f t="shared" si="226"/>
        <v>2.7399800373546075</v>
      </c>
      <c r="J220" s="72">
        <f t="shared" si="227"/>
        <v>1.007950634736434</v>
      </c>
      <c r="L220" s="72">
        <f t="shared" si="221"/>
        <v>7.9191949741771166E-3</v>
      </c>
      <c r="M220" s="72">
        <f t="shared" ref="M220" si="252">LN(L220)</f>
        <v>-4.8384657229965793</v>
      </c>
    </row>
    <row r="221" spans="2:13" x14ac:dyDescent="0.25">
      <c r="B221" s="2">
        <f t="shared" ref="B221:B284" si="253">H220</f>
        <v>21856.203333333353</v>
      </c>
      <c r="C221" s="72">
        <v>259.60000000000002</v>
      </c>
      <c r="D221" s="89">
        <f t="shared" si="224"/>
        <v>0.66666666666666663</v>
      </c>
      <c r="E221" s="89">
        <f t="shared" ref="E221:E284" si="254">E220</f>
        <v>1</v>
      </c>
      <c r="F221" s="89">
        <f t="shared" ref="F221:F284" si="255">POWER(D221,E221)</f>
        <v>0.66666666666666663</v>
      </c>
      <c r="G221" s="2">
        <f t="shared" si="218"/>
        <v>173.06666666666666</v>
      </c>
      <c r="H221" s="2">
        <f t="shared" si="219"/>
        <v>22029.270000000019</v>
      </c>
      <c r="I221" s="2">
        <f t="shared" si="226"/>
        <v>2.7398917796999656</v>
      </c>
      <c r="J221" s="72">
        <f t="shared" si="227"/>
        <v>1.0079184231601066</v>
      </c>
      <c r="L221" s="72">
        <f t="shared" si="221"/>
        <v>7.8872369695597612E-3</v>
      </c>
      <c r="M221" s="72">
        <f t="shared" ref="M221" si="256">LN(L221)</f>
        <v>-4.8425093994287289</v>
      </c>
    </row>
    <row r="222" spans="2:13" x14ac:dyDescent="0.25">
      <c r="B222" s="2">
        <f t="shared" si="253"/>
        <v>22029.270000000019</v>
      </c>
      <c r="C222" s="72">
        <v>260.60000000000002</v>
      </c>
      <c r="D222" s="89">
        <f t="shared" si="224"/>
        <v>0.66666666666666663</v>
      </c>
      <c r="E222" s="89">
        <f t="shared" si="254"/>
        <v>1</v>
      </c>
      <c r="F222" s="89">
        <f t="shared" si="255"/>
        <v>0.66666666666666663</v>
      </c>
      <c r="G222" s="2">
        <f t="shared" si="218"/>
        <v>173.73333333333335</v>
      </c>
      <c r="H222" s="2">
        <f t="shared" si="219"/>
        <v>22203.003333333352</v>
      </c>
      <c r="I222" s="2">
        <f t="shared" si="226"/>
        <v>2.7398042523441792</v>
      </c>
      <c r="J222" s="72">
        <f t="shared" si="227"/>
        <v>1.0078864770976674</v>
      </c>
      <c r="L222" s="72">
        <f t="shared" si="221"/>
        <v>7.8555413799342375E-3</v>
      </c>
      <c r="M222" s="72">
        <f t="shared" ref="M222" si="257">LN(L222)</f>
        <v>-4.8465360879519963</v>
      </c>
    </row>
    <row r="223" spans="2:13" x14ac:dyDescent="0.25">
      <c r="B223" s="2">
        <f t="shared" si="253"/>
        <v>22203.003333333352</v>
      </c>
      <c r="C223" s="72">
        <v>261.60000000000002</v>
      </c>
      <c r="D223" s="89">
        <f t="shared" si="224"/>
        <v>0.66666666666666663</v>
      </c>
      <c r="E223" s="89">
        <f t="shared" si="254"/>
        <v>1</v>
      </c>
      <c r="F223" s="89">
        <f t="shared" si="255"/>
        <v>0.66666666666666663</v>
      </c>
      <c r="G223" s="2">
        <f t="shared" si="218"/>
        <v>174.4</v>
      </c>
      <c r="H223" s="2">
        <f t="shared" si="219"/>
        <v>22377.403333333354</v>
      </c>
      <c r="I223" s="2">
        <f t="shared" si="226"/>
        <v>2.7397174460908884</v>
      </c>
      <c r="J223" s="72">
        <f t="shared" si="227"/>
        <v>1.0078547932179145</v>
      </c>
      <c r="L223" s="72">
        <f t="shared" si="221"/>
        <v>7.8241049250457693E-3</v>
      </c>
      <c r="M223" s="72">
        <f t="shared" ref="M223" si="258">LN(L223)</f>
        <v>-4.8505459356741838</v>
      </c>
    </row>
    <row r="224" spans="2:13" x14ac:dyDescent="0.25">
      <c r="B224" s="2">
        <f t="shared" si="253"/>
        <v>22377.403333333354</v>
      </c>
      <c r="C224" s="72">
        <v>262.60000000000002</v>
      </c>
      <c r="D224" s="89">
        <f t="shared" si="224"/>
        <v>0.66666666666666663</v>
      </c>
      <c r="E224" s="89">
        <f t="shared" si="254"/>
        <v>1</v>
      </c>
      <c r="F224" s="89">
        <f t="shared" si="255"/>
        <v>0.66666666666666663</v>
      </c>
      <c r="G224" s="2">
        <f t="shared" si="218"/>
        <v>175.06666666666666</v>
      </c>
      <c r="H224" s="2">
        <f t="shared" si="219"/>
        <v>22552.470000000019</v>
      </c>
      <c r="I224" s="2">
        <f t="shared" si="226"/>
        <v>2.7396313518999418</v>
      </c>
      <c r="J224" s="72">
        <f t="shared" si="227"/>
        <v>1.0078233682460327</v>
      </c>
      <c r="L224" s="72">
        <f t="shared" si="221"/>
        <v>7.792924379971527E-3</v>
      </c>
      <c r="M224" s="72">
        <f t="shared" ref="M224" si="259">LN(L224)</f>
        <v>-4.8545390877515828</v>
      </c>
    </row>
    <row r="225" spans="2:13" x14ac:dyDescent="0.25">
      <c r="B225" s="2">
        <f t="shared" si="253"/>
        <v>22552.470000000019</v>
      </c>
      <c r="C225" s="72">
        <v>263.60000000000002</v>
      </c>
      <c r="D225" s="89">
        <f t="shared" si="224"/>
        <v>0.66666666666666663</v>
      </c>
      <c r="E225" s="89">
        <f t="shared" si="254"/>
        <v>1</v>
      </c>
      <c r="F225" s="89">
        <f t="shared" si="255"/>
        <v>0.66666666666666663</v>
      </c>
      <c r="G225" s="2">
        <f t="shared" si="218"/>
        <v>175.73333333333335</v>
      </c>
      <c r="H225" s="2">
        <f t="shared" si="219"/>
        <v>22728.203333333353</v>
      </c>
      <c r="I225" s="2">
        <f t="shared" si="226"/>
        <v>2.7395459608840533</v>
      </c>
      <c r="J225" s="72">
        <f t="shared" si="227"/>
        <v>1.0077921989623901</v>
      </c>
      <c r="L225" s="72">
        <f t="shared" si="221"/>
        <v>7.7619965739433123E-3</v>
      </c>
      <c r="M225" s="72">
        <f t="shared" ref="M225" si="260">LN(L225)</f>
        <v>-4.8585156874239104</v>
      </c>
    </row>
    <row r="226" spans="2:13" x14ac:dyDescent="0.25">
      <c r="B226" s="2">
        <f t="shared" si="253"/>
        <v>22728.203333333353</v>
      </c>
      <c r="C226" s="72">
        <v>264.60000000000002</v>
      </c>
      <c r="D226" s="89">
        <f t="shared" si="224"/>
        <v>0.66666666666666663</v>
      </c>
      <c r="E226" s="89">
        <f t="shared" si="254"/>
        <v>1</v>
      </c>
      <c r="F226" s="89">
        <f t="shared" si="255"/>
        <v>0.66666666666666663</v>
      </c>
      <c r="G226" s="2">
        <f t="shared" si="218"/>
        <v>176.4</v>
      </c>
      <c r="H226" s="2">
        <f t="shared" si="219"/>
        <v>22904.603333333354</v>
      </c>
      <c r="I226" s="2">
        <f t="shared" si="226"/>
        <v>2.7394612643055418</v>
      </c>
      <c r="J226" s="72">
        <f t="shared" si="227"/>
        <v>1.0077612822013648</v>
      </c>
      <c r="L226" s="72">
        <f t="shared" si="221"/>
        <v>7.7313183891998703E-3</v>
      </c>
      <c r="M226" s="72">
        <f t="shared" ref="M226" si="261">LN(L226)</f>
        <v>-4.8624758760485509</v>
      </c>
    </row>
    <row r="227" spans="2:13" x14ac:dyDescent="0.25">
      <c r="B227" s="2">
        <f t="shared" si="253"/>
        <v>22904.603333333354</v>
      </c>
      <c r="C227" s="72">
        <v>265.60000000000002</v>
      </c>
      <c r="D227" s="89">
        <f t="shared" si="224"/>
        <v>0.66666666666666663</v>
      </c>
      <c r="E227" s="89">
        <f t="shared" si="254"/>
        <v>1</v>
      </c>
      <c r="F227" s="89">
        <f t="shared" si="255"/>
        <v>0.66666666666666663</v>
      </c>
      <c r="G227" s="2">
        <f t="shared" si="218"/>
        <v>177.06666666666666</v>
      </c>
      <c r="H227" s="2">
        <f t="shared" si="219"/>
        <v>23081.67000000002</v>
      </c>
      <c r="I227" s="2">
        <f t="shared" si="226"/>
        <v>2.7393772535731538</v>
      </c>
      <c r="J227" s="72">
        <f t="shared" si="227"/>
        <v>1.0077306148502025</v>
      </c>
      <c r="L227" s="72">
        <f t="shared" si="221"/>
        <v>7.7008867598695463E-3</v>
      </c>
      <c r="M227" s="72">
        <f t="shared" ref="M227" si="262">LN(L227)</f>
        <v>-4.8664197931338977</v>
      </c>
    </row>
    <row r="228" spans="2:13" x14ac:dyDescent="0.25">
      <c r="B228" s="2">
        <f t="shared" si="253"/>
        <v>23081.67000000002</v>
      </c>
      <c r="C228" s="72">
        <v>266.60000000000002</v>
      </c>
      <c r="D228" s="89">
        <f t="shared" si="224"/>
        <v>0.66666666666666663</v>
      </c>
      <c r="E228" s="89">
        <f t="shared" si="254"/>
        <v>1</v>
      </c>
      <c r="F228" s="89">
        <f t="shared" si="255"/>
        <v>0.66666666666666663</v>
      </c>
      <c r="G228" s="2">
        <f t="shared" si="218"/>
        <v>177.73333333333335</v>
      </c>
      <c r="H228" s="2">
        <f t="shared" si="219"/>
        <v>23259.403333333354</v>
      </c>
      <c r="I228" s="2">
        <f t="shared" si="226"/>
        <v>2.7392939202389726</v>
      </c>
      <c r="J228" s="72">
        <f t="shared" si="227"/>
        <v>1.0077001938479033</v>
      </c>
      <c r="L228" s="72">
        <f t="shared" si="221"/>
        <v>7.6706986708810878E-3</v>
      </c>
      <c r="M228" s="72">
        <f t="shared" ref="M228" si="263">LN(L228)</f>
        <v>-4.8703475763719979</v>
      </c>
    </row>
    <row r="229" spans="2:13" x14ac:dyDescent="0.25">
      <c r="B229" s="2">
        <f t="shared" si="253"/>
        <v>23259.403333333354</v>
      </c>
      <c r="C229" s="72">
        <v>267.60000000000002</v>
      </c>
      <c r="D229" s="89">
        <f t="shared" si="224"/>
        <v>0.66666666666666663</v>
      </c>
      <c r="E229" s="89">
        <f t="shared" si="254"/>
        <v>1</v>
      </c>
      <c r="F229" s="89">
        <f t="shared" si="255"/>
        <v>0.66666666666666663</v>
      </c>
      <c r="G229" s="2">
        <f t="shared" si="218"/>
        <v>178.4</v>
      </c>
      <c r="H229" s="2">
        <f t="shared" si="219"/>
        <v>23437.803333333355</v>
      </c>
      <c r="I229" s="2">
        <f t="shared" si="226"/>
        <v>2.7392112559953992</v>
      </c>
      <c r="J229" s="72">
        <f t="shared" si="227"/>
        <v>1.0076700161841354</v>
      </c>
      <c r="L229" s="72">
        <f t="shared" si="221"/>
        <v>7.6407511569008451E-3</v>
      </c>
      <c r="M229" s="72">
        <f t="shared" ref="M229" si="264">LN(L229)</f>
        <v>-4.8742593616706218</v>
      </c>
    </row>
    <row r="230" spans="2:13" x14ac:dyDescent="0.25">
      <c r="B230" s="2">
        <f t="shared" si="253"/>
        <v>23437.803333333355</v>
      </c>
      <c r="C230" s="72">
        <v>268.60000000000002</v>
      </c>
      <c r="D230" s="89">
        <f t="shared" si="224"/>
        <v>0.66666666666666663</v>
      </c>
      <c r="E230" s="89">
        <f t="shared" si="254"/>
        <v>1</v>
      </c>
      <c r="F230" s="89">
        <f t="shared" si="255"/>
        <v>0.66666666666666663</v>
      </c>
      <c r="G230" s="2">
        <f t="shared" si="218"/>
        <v>179.06666666666666</v>
      </c>
      <c r="H230" s="2">
        <f t="shared" si="219"/>
        <v>23616.870000000021</v>
      </c>
      <c r="I230" s="2">
        <f t="shared" si="226"/>
        <v>2.7391292526722175</v>
      </c>
      <c r="J230" s="72">
        <f t="shared" si="227"/>
        <v>1.0076400788981787</v>
      </c>
      <c r="L230" s="72">
        <f t="shared" si="221"/>
        <v>7.6110413012990333E-3</v>
      </c>
      <c r="M230" s="72">
        <f t="shared" ref="M230" si="265">LN(L230)</f>
        <v>-4.8781552831843387</v>
      </c>
    </row>
    <row r="231" spans="2:13" x14ac:dyDescent="0.25">
      <c r="B231" s="2">
        <f t="shared" si="253"/>
        <v>23616.870000000021</v>
      </c>
      <c r="C231" s="72">
        <v>269.60000000000002</v>
      </c>
      <c r="D231" s="89">
        <f t="shared" si="224"/>
        <v>0.66666666666666663</v>
      </c>
      <c r="E231" s="89">
        <f t="shared" si="254"/>
        <v>1</v>
      </c>
      <c r="F231" s="89">
        <f t="shared" si="255"/>
        <v>0.66666666666666663</v>
      </c>
      <c r="G231" s="2">
        <f t="shared" si="218"/>
        <v>179.73333333333335</v>
      </c>
      <c r="H231" s="2">
        <f t="shared" si="219"/>
        <v>23796.603333333354</v>
      </c>
      <c r="I231" s="2">
        <f t="shared" si="226"/>
        <v>2.739047902233728</v>
      </c>
      <c r="J231" s="72">
        <f t="shared" si="227"/>
        <v>1.0076103790778936</v>
      </c>
      <c r="L231" s="72">
        <f t="shared" si="221"/>
        <v>7.5815662351406661E-3</v>
      </c>
      <c r="M231" s="72">
        <f t="shared" ref="M231" si="266">LN(L231)</f>
        <v>-4.8820354733450779</v>
      </c>
    </row>
    <row r="232" spans="2:13" x14ac:dyDescent="0.25">
      <c r="B232" s="2">
        <f t="shared" si="253"/>
        <v>23796.603333333354</v>
      </c>
      <c r="C232" s="72">
        <v>270.60000000000002</v>
      </c>
      <c r="D232" s="89">
        <f t="shared" si="224"/>
        <v>0.66666666666666663</v>
      </c>
      <c r="E232" s="89">
        <f t="shared" si="254"/>
        <v>1</v>
      </c>
      <c r="F232" s="89">
        <f t="shared" si="255"/>
        <v>0.66666666666666663</v>
      </c>
      <c r="G232" s="2">
        <f t="shared" si="218"/>
        <v>180.4</v>
      </c>
      <c r="H232" s="2">
        <f t="shared" si="219"/>
        <v>23977.003333333356</v>
      </c>
      <c r="I232" s="2">
        <f t="shared" si="226"/>
        <v>2.7389671967759548</v>
      </c>
      <c r="J232" s="72">
        <f t="shared" si="227"/>
        <v>1.0075809138587146</v>
      </c>
      <c r="L232" s="72">
        <f t="shared" si="221"/>
        <v>7.5523231362007379E-3</v>
      </c>
      <c r="M232" s="72">
        <f t="shared" ref="M232" si="267">LN(L232)</f>
        <v>-4.8859000628921505</v>
      </c>
    </row>
    <row r="233" spans="2:13" x14ac:dyDescent="0.25">
      <c r="B233" s="2">
        <f t="shared" si="253"/>
        <v>23977.003333333356</v>
      </c>
      <c r="C233" s="72">
        <v>271.60000000000002</v>
      </c>
      <c r="D233" s="89">
        <f t="shared" si="224"/>
        <v>0.66666666666666663</v>
      </c>
      <c r="E233" s="89">
        <f t="shared" si="254"/>
        <v>1</v>
      </c>
      <c r="F233" s="89">
        <f t="shared" si="255"/>
        <v>0.66666666666666663</v>
      </c>
      <c r="G233" s="2">
        <f t="shared" si="218"/>
        <v>181.06666666666666</v>
      </c>
      <c r="H233" s="2">
        <f t="shared" si="219"/>
        <v>24158.070000000022</v>
      </c>
      <c r="I233" s="2">
        <f t="shared" si="226"/>
        <v>2.7388871285239245</v>
      </c>
      <c r="J233" s="72">
        <f t="shared" si="227"/>
        <v>1.0075516804226716</v>
      </c>
      <c r="L233" s="72">
        <f t="shared" si="221"/>
        <v>7.5233092280063019E-3</v>
      </c>
      <c r="M233" s="72">
        <f t="shared" ref="M233" si="268">LN(L233)</f>
        <v>-4.8897491809013056</v>
      </c>
    </row>
    <row r="234" spans="2:13" x14ac:dyDescent="0.25">
      <c r="B234" s="2">
        <f t="shared" si="253"/>
        <v>24158.070000000022</v>
      </c>
      <c r="C234" s="72">
        <v>272.60000000000002</v>
      </c>
      <c r="D234" s="89">
        <f t="shared" si="224"/>
        <v>0.66666666666666663</v>
      </c>
      <c r="E234" s="89">
        <f t="shared" si="254"/>
        <v>1</v>
      </c>
      <c r="F234" s="89">
        <f t="shared" si="255"/>
        <v>0.66666666666666663</v>
      </c>
      <c r="G234" s="2">
        <f t="shared" si="218"/>
        <v>181.73333333333335</v>
      </c>
      <c r="H234" s="2">
        <f t="shared" si="219"/>
        <v>24339.803333333355</v>
      </c>
      <c r="I234" s="2">
        <f t="shared" si="226"/>
        <v>2.7388076898290135</v>
      </c>
      <c r="J234" s="72">
        <f t="shared" si="227"/>
        <v>1.0075226759974341</v>
      </c>
      <c r="L234" s="72">
        <f t="shared" si="221"/>
        <v>7.4945217789008532E-3</v>
      </c>
      <c r="M234" s="72">
        <f t="shared" ref="M234" si="269">LN(L234)</f>
        <v>-4.8935829548133434</v>
      </c>
    </row>
    <row r="235" spans="2:13" x14ac:dyDescent="0.25">
      <c r="B235" s="2">
        <f t="shared" si="253"/>
        <v>24339.803333333355</v>
      </c>
      <c r="C235" s="72">
        <v>273.60000000000002</v>
      </c>
      <c r="D235" s="89">
        <f t="shared" si="224"/>
        <v>0.66666666666666663</v>
      </c>
      <c r="E235" s="89">
        <f t="shared" si="254"/>
        <v>1</v>
      </c>
      <c r="F235" s="89">
        <f t="shared" si="255"/>
        <v>0.66666666666666663</v>
      </c>
      <c r="G235" s="2">
        <f t="shared" si="218"/>
        <v>182.4</v>
      </c>
      <c r="H235" s="2">
        <f t="shared" si="219"/>
        <v>24522.203333333357</v>
      </c>
      <c r="I235" s="2">
        <f t="shared" si="226"/>
        <v>2.7387288731663566</v>
      </c>
      <c r="J235" s="72">
        <f t="shared" si="227"/>
        <v>1.0074938978553785</v>
      </c>
      <c r="L235" s="72">
        <f t="shared" si="221"/>
        <v>7.4659581011316638E-3</v>
      </c>
      <c r="M235" s="72">
        <f t="shared" ref="M235" si="270">LN(L235)</f>
        <v>-4.8974015104621405</v>
      </c>
    </row>
    <row r="236" spans="2:13" x14ac:dyDescent="0.25">
      <c r="B236" s="2">
        <f t="shared" si="253"/>
        <v>24522.203333333357</v>
      </c>
      <c r="C236" s="72">
        <v>274.60000000000002</v>
      </c>
      <c r="D236" s="89">
        <f t="shared" si="224"/>
        <v>0.66666666666666663</v>
      </c>
      <c r="E236" s="89">
        <f t="shared" si="254"/>
        <v>1</v>
      </c>
      <c r="F236" s="89">
        <f t="shared" si="255"/>
        <v>0.66666666666666663</v>
      </c>
      <c r="G236" s="2">
        <f t="shared" si="218"/>
        <v>183.06666666666666</v>
      </c>
      <c r="H236" s="2">
        <f t="shared" si="219"/>
        <v>24705.270000000022</v>
      </c>
      <c r="I236" s="2">
        <f t="shared" si="226"/>
        <v>2.7386506711323237</v>
      </c>
      <c r="J236" s="72">
        <f t="shared" si="227"/>
        <v>1.0074653433126795</v>
      </c>
      <c r="L236" s="72">
        <f t="shared" si="221"/>
        <v>7.43761554995989E-3</v>
      </c>
      <c r="M236" s="72">
        <f t="shared" ref="M236" si="271">LN(L236)</f>
        <v>-4.9012049721020121</v>
      </c>
    </row>
    <row r="237" spans="2:13" x14ac:dyDescent="0.25">
      <c r="B237" s="2">
        <f t="shared" si="253"/>
        <v>24705.270000000022</v>
      </c>
      <c r="C237" s="72">
        <v>275.60000000000002</v>
      </c>
      <c r="D237" s="89">
        <f t="shared" si="224"/>
        <v>0.66666666666666663</v>
      </c>
      <c r="E237" s="89">
        <f t="shared" si="254"/>
        <v>1</v>
      </c>
      <c r="F237" s="89">
        <f t="shared" si="255"/>
        <v>0.66666666666666663</v>
      </c>
      <c r="G237" s="2">
        <f t="shared" si="218"/>
        <v>183.73333333333335</v>
      </c>
      <c r="H237" s="2">
        <f t="shared" si="219"/>
        <v>24889.003333333356</v>
      </c>
      <c r="I237" s="2">
        <f t="shared" si="226"/>
        <v>2.7385730764420595</v>
      </c>
      <c r="J237" s="72">
        <f t="shared" si="227"/>
        <v>1.0074370097284238</v>
      </c>
      <c r="L237" s="72">
        <f t="shared" si="221"/>
        <v>7.4094915227932191E-3</v>
      </c>
      <c r="M237" s="72">
        <f t="shared" ref="M237" si="272">LN(L237)</f>
        <v>-4.9049934624344029</v>
      </c>
    </row>
    <row r="238" spans="2:13" x14ac:dyDescent="0.25">
      <c r="B238" s="2">
        <f t="shared" si="253"/>
        <v>24889.003333333356</v>
      </c>
      <c r="C238" s="72">
        <v>276.60000000000002</v>
      </c>
      <c r="D238" s="89">
        <f t="shared" si="224"/>
        <v>0.66666666666666663</v>
      </c>
      <c r="E238" s="89">
        <f t="shared" si="254"/>
        <v>1</v>
      </c>
      <c r="F238" s="89">
        <f t="shared" si="255"/>
        <v>0.66666666666666663</v>
      </c>
      <c r="G238" s="2">
        <f t="shared" si="218"/>
        <v>184.4</v>
      </c>
      <c r="H238" s="2">
        <f t="shared" si="219"/>
        <v>25073.403333333357</v>
      </c>
      <c r="I238" s="2">
        <f t="shared" si="226"/>
        <v>2.7384960819270776</v>
      </c>
      <c r="J238" s="72">
        <f t="shared" si="227"/>
        <v>1.007408894503744</v>
      </c>
      <c r="L238" s="72">
        <f t="shared" si="221"/>
        <v>7.381583458337785E-3</v>
      </c>
      <c r="M238" s="72">
        <f t="shared" ref="M238" si="273">LN(L238)</f>
        <v>-4.9087671026342443</v>
      </c>
    </row>
    <row r="239" spans="2:13" x14ac:dyDescent="0.25">
      <c r="B239" s="2">
        <f t="shared" si="253"/>
        <v>25073.403333333357</v>
      </c>
      <c r="C239" s="72">
        <v>277.60000000000002</v>
      </c>
      <c r="D239" s="89">
        <f t="shared" si="224"/>
        <v>0.66666666666666663</v>
      </c>
      <c r="E239" s="89">
        <f t="shared" si="254"/>
        <v>1</v>
      </c>
      <c r="F239" s="89">
        <f t="shared" si="255"/>
        <v>0.66666666666666663</v>
      </c>
      <c r="G239" s="2">
        <f t="shared" si="218"/>
        <v>185.06666666666666</v>
      </c>
      <c r="H239" s="2">
        <f t="shared" si="219"/>
        <v>25258.470000000023</v>
      </c>
      <c r="I239" s="2">
        <f t="shared" si="226"/>
        <v>2.7384196805329224</v>
      </c>
      <c r="J239" s="72">
        <f t="shared" si="227"/>
        <v>1.0073809950809762</v>
      </c>
      <c r="L239" s="72">
        <f t="shared" si="221"/>
        <v>7.3538888357730942E-3</v>
      </c>
      <c r="M239" s="72">
        <f t="shared" ref="M239" si="274">LN(L239)</f>
        <v>-4.9125260123754391</v>
      </c>
    </row>
    <row r="240" spans="2:13" x14ac:dyDescent="0.25">
      <c r="B240" s="2">
        <f t="shared" si="253"/>
        <v>25258.470000000023</v>
      </c>
      <c r="C240" s="72">
        <v>278.60000000000002</v>
      </c>
      <c r="D240" s="89">
        <f t="shared" si="224"/>
        <v>0.66666666666666663</v>
      </c>
      <c r="E240" s="89">
        <f t="shared" si="254"/>
        <v>1</v>
      </c>
      <c r="F240" s="89">
        <f t="shared" si="255"/>
        <v>0.66666666666666663</v>
      </c>
      <c r="G240" s="2">
        <f t="shared" si="218"/>
        <v>185.73333333333335</v>
      </c>
      <c r="H240" s="2">
        <f t="shared" si="219"/>
        <v>25444.203333333357</v>
      </c>
      <c r="I240" s="2">
        <f t="shared" si="226"/>
        <v>2.738343865316879</v>
      </c>
      <c r="J240" s="72">
        <f t="shared" si="227"/>
        <v>1.0073533089428353</v>
      </c>
      <c r="L240" s="72">
        <f t="shared" si="221"/>
        <v>7.3264051739449143E-3</v>
      </c>
      <c r="M240" s="72">
        <f t="shared" ref="M240" si="275">LN(L240)</f>
        <v>-4.9162703098560643</v>
      </c>
    </row>
    <row r="241" spans="2:13" x14ac:dyDescent="0.25">
      <c r="B241" s="2">
        <f t="shared" si="253"/>
        <v>25444.203333333357</v>
      </c>
      <c r="C241" s="72">
        <v>279.60000000000002</v>
      </c>
      <c r="D241" s="89">
        <f t="shared" si="224"/>
        <v>0.66666666666666663</v>
      </c>
      <c r="E241" s="89">
        <f t="shared" si="254"/>
        <v>1</v>
      </c>
      <c r="F241" s="89">
        <f t="shared" si="255"/>
        <v>0.66666666666666663</v>
      </c>
      <c r="G241" s="2">
        <f t="shared" si="218"/>
        <v>186.4</v>
      </c>
      <c r="H241" s="2">
        <f t="shared" si="219"/>
        <v>25630.603333333358</v>
      </c>
      <c r="I241" s="2">
        <f t="shared" si="226"/>
        <v>2.7382686294457441</v>
      </c>
      <c r="J241" s="72">
        <f t="shared" si="227"/>
        <v>1.0073258336116111</v>
      </c>
      <c r="L241" s="72">
        <f t="shared" si="221"/>
        <v>7.2991300305778909E-3</v>
      </c>
      <c r="M241" s="72">
        <f t="shared" ref="M241" si="276">LN(L241)</f>
        <v>-4.9200001118230041</v>
      </c>
    </row>
    <row r="242" spans="2:13" x14ac:dyDescent="0.25">
      <c r="B242" s="2">
        <f t="shared" si="253"/>
        <v>25630.603333333358</v>
      </c>
      <c r="C242" s="72">
        <v>280.60000000000002</v>
      </c>
      <c r="D242" s="89">
        <f t="shared" si="224"/>
        <v>0.66666666666666663</v>
      </c>
      <c r="E242" s="89">
        <f t="shared" si="254"/>
        <v>1</v>
      </c>
      <c r="F242" s="89">
        <f t="shared" si="255"/>
        <v>0.66666666666666663</v>
      </c>
      <c r="G242" s="2">
        <f t="shared" si="218"/>
        <v>187.06666666666666</v>
      </c>
      <c r="H242" s="2">
        <f t="shared" si="219"/>
        <v>25817.670000000024</v>
      </c>
      <c r="I242" s="2">
        <f t="shared" si="226"/>
        <v>2.7381939661936481</v>
      </c>
      <c r="J242" s="72">
        <f t="shared" si="227"/>
        <v>1.0072985666483856</v>
      </c>
      <c r="L242" s="72">
        <f t="shared" si="221"/>
        <v>7.2720610015085804E-3</v>
      </c>
      <c r="M242" s="72">
        <f t="shared" ref="M242" si="277">LN(L242)</f>
        <v>-4.9237155335958587</v>
      </c>
    </row>
    <row r="243" spans="2:13" x14ac:dyDescent="0.25">
      <c r="B243" s="2">
        <f t="shared" si="253"/>
        <v>25817.670000000024</v>
      </c>
      <c r="C243" s="72">
        <v>281.60000000000002</v>
      </c>
      <c r="D243" s="89">
        <f t="shared" si="224"/>
        <v>0.66666666666666663</v>
      </c>
      <c r="E243" s="89">
        <f t="shared" si="254"/>
        <v>1</v>
      </c>
      <c r="F243" s="89">
        <f t="shared" si="255"/>
        <v>0.66666666666666663</v>
      </c>
      <c r="G243" s="2">
        <f t="shared" si="218"/>
        <v>187.73333333333335</v>
      </c>
      <c r="H243" s="2">
        <f t="shared" si="219"/>
        <v>26005.403333333357</v>
      </c>
      <c r="I243" s="2">
        <f t="shared" si="226"/>
        <v>2.7381198689399309</v>
      </c>
      <c r="J243" s="72">
        <f t="shared" si="227"/>
        <v>1.0072715056522659</v>
      </c>
      <c r="L243" s="72">
        <f t="shared" si="221"/>
        <v>7.2451957199346972E-3</v>
      </c>
      <c r="M243" s="72">
        <f t="shared" ref="M243" si="278">LN(L243)</f>
        <v>-4.9274166890906361</v>
      </c>
    </row>
    <row r="244" spans="2:13" x14ac:dyDescent="0.25">
      <c r="B244" s="2">
        <f t="shared" si="253"/>
        <v>26005.403333333357</v>
      </c>
      <c r="C244" s="72">
        <v>282.60000000000002</v>
      </c>
      <c r="D244" s="89">
        <f t="shared" si="224"/>
        <v>0.66666666666666663</v>
      </c>
      <c r="E244" s="89">
        <f t="shared" si="254"/>
        <v>1</v>
      </c>
      <c r="F244" s="89">
        <f t="shared" si="255"/>
        <v>0.66666666666666663</v>
      </c>
      <c r="G244" s="2">
        <f t="shared" si="218"/>
        <v>188.4</v>
      </c>
      <c r="H244" s="2">
        <f t="shared" si="219"/>
        <v>26193.803333333359</v>
      </c>
      <c r="I244" s="2">
        <f t="shared" si="226"/>
        <v>2.7380463311670677</v>
      </c>
      <c r="J244" s="72">
        <f t="shared" si="227"/>
        <v>1.0072446482596373</v>
      </c>
      <c r="L244" s="72">
        <f t="shared" si="221"/>
        <v>7.2185318556832545E-3</v>
      </c>
      <c r="M244" s="72">
        <f t="shared" ref="M244" si="279">LN(L244)</f>
        <v>-4.9311036908428063</v>
      </c>
    </row>
    <row r="245" spans="2:13" x14ac:dyDescent="0.25">
      <c r="B245" s="2">
        <f t="shared" si="253"/>
        <v>26193.803333333359</v>
      </c>
      <c r="C245" s="72">
        <v>283.60000000000002</v>
      </c>
      <c r="D245" s="89">
        <f t="shared" si="224"/>
        <v>0.66666666666666663</v>
      </c>
      <c r="E245" s="89">
        <f t="shared" si="254"/>
        <v>1</v>
      </c>
      <c r="F245" s="89">
        <f t="shared" si="255"/>
        <v>0.66666666666666663</v>
      </c>
      <c r="G245" s="2">
        <f t="shared" si="218"/>
        <v>189.06666666666666</v>
      </c>
      <c r="H245" s="2">
        <f t="shared" si="219"/>
        <v>26382.870000000024</v>
      </c>
      <c r="I245" s="2">
        <f t="shared" si="226"/>
        <v>2.7379733464586438</v>
      </c>
      <c r="J245" s="72">
        <f t="shared" si="227"/>
        <v>1.0072179921434343</v>
      </c>
      <c r="L245" s="72">
        <f t="shared" si="221"/>
        <v>7.1920671144962665E-3</v>
      </c>
      <c r="M245" s="72">
        <f t="shared" ref="M245" si="280">LN(L245)</f>
        <v>-4.934776650029848</v>
      </c>
    </row>
    <row r="246" spans="2:13" x14ac:dyDescent="0.25">
      <c r="B246" s="2">
        <f t="shared" si="253"/>
        <v>26382.870000000024</v>
      </c>
      <c r="C246" s="72">
        <v>284.60000000000002</v>
      </c>
      <c r="D246" s="89">
        <f t="shared" si="224"/>
        <v>0.66666666666666663</v>
      </c>
      <c r="E246" s="89">
        <f t="shared" si="254"/>
        <v>1</v>
      </c>
      <c r="F246" s="89">
        <f t="shared" si="255"/>
        <v>0.66666666666666663</v>
      </c>
      <c r="G246" s="2">
        <f t="shared" si="218"/>
        <v>189.73333333333335</v>
      </c>
      <c r="H246" s="2">
        <f t="shared" si="219"/>
        <v>26572.603333333358</v>
      </c>
      <c r="I246" s="2">
        <f t="shared" si="226"/>
        <v>2.7379009084973789</v>
      </c>
      <c r="J246" s="72">
        <f t="shared" si="227"/>
        <v>1.0071915350124279</v>
      </c>
      <c r="L246" s="72">
        <f t="shared" si="221"/>
        <v>7.1657992373329385E-3</v>
      </c>
      <c r="M246" s="72">
        <f t="shared" ref="M246" si="281">LN(L246)</f>
        <v>-4.9384356764933743</v>
      </c>
    </row>
    <row r="247" spans="2:13" x14ac:dyDescent="0.25">
      <c r="B247" s="2">
        <f t="shared" si="253"/>
        <v>26572.603333333358</v>
      </c>
      <c r="C247" s="72">
        <v>285.60000000000002</v>
      </c>
      <c r="D247" s="89">
        <f t="shared" si="224"/>
        <v>0.66666666666666663</v>
      </c>
      <c r="E247" s="89">
        <f t="shared" si="254"/>
        <v>1</v>
      </c>
      <c r="F247" s="89">
        <f t="shared" si="255"/>
        <v>0.66666666666666663</v>
      </c>
      <c r="G247" s="2">
        <f t="shared" si="218"/>
        <v>190.4</v>
      </c>
      <c r="H247" s="2">
        <f t="shared" si="219"/>
        <v>26763.003333333359</v>
      </c>
      <c r="I247" s="2">
        <f t="shared" si="226"/>
        <v>2.7378290110631953</v>
      </c>
      <c r="J247" s="72">
        <f t="shared" si="227"/>
        <v>1.0071652746105293</v>
      </c>
      <c r="L247" s="72">
        <f t="shared" si="221"/>
        <v>7.1397259996874461E-3</v>
      </c>
      <c r="M247" s="72">
        <f t="shared" ref="M247" si="282">LN(L247)</f>
        <v>-4.9420808787609136</v>
      </c>
    </row>
    <row r="248" spans="2:13" x14ac:dyDescent="0.25">
      <c r="B248" s="2">
        <f t="shared" si="253"/>
        <v>26763.003333333359</v>
      </c>
      <c r="C248" s="72">
        <v>286.60000000000002</v>
      </c>
      <c r="D248" s="89">
        <f t="shared" si="224"/>
        <v>0.66666666666666663</v>
      </c>
      <c r="E248" s="89">
        <f t="shared" si="254"/>
        <v>1</v>
      </c>
      <c r="F248" s="89">
        <f t="shared" si="255"/>
        <v>0.66666666666666663</v>
      </c>
      <c r="G248" s="2">
        <f t="shared" si="218"/>
        <v>191.06666666666666</v>
      </c>
      <c r="H248" s="2">
        <f t="shared" si="219"/>
        <v>26954.070000000025</v>
      </c>
      <c r="I248" s="2">
        <f t="shared" si="226"/>
        <v>2.7377576480313346</v>
      </c>
      <c r="J248" s="72">
        <f t="shared" si="227"/>
        <v>1.007139208716112</v>
      </c>
      <c r="L248" s="72">
        <f t="shared" si="221"/>
        <v>7.1138452109243246E-3</v>
      </c>
      <c r="M248" s="72">
        <f t="shared" ref="M248" si="283">LN(L248)</f>
        <v>-4.9457123640670178</v>
      </c>
    </row>
    <row r="249" spans="2:13" x14ac:dyDescent="0.25">
      <c r="B249" s="2">
        <f t="shared" si="253"/>
        <v>26954.070000000025</v>
      </c>
      <c r="C249" s="72">
        <v>287.60000000000002</v>
      </c>
      <c r="D249" s="89">
        <f t="shared" si="224"/>
        <v>0.66666666666666663</v>
      </c>
      <c r="E249" s="89">
        <f t="shared" si="254"/>
        <v>1</v>
      </c>
      <c r="F249" s="89">
        <f t="shared" si="255"/>
        <v>0.66666666666666663</v>
      </c>
      <c r="G249" s="2">
        <f t="shared" si="218"/>
        <v>191.73333333333335</v>
      </c>
      <c r="H249" s="2">
        <f t="shared" si="219"/>
        <v>27145.803333333359</v>
      </c>
      <c r="I249" s="2">
        <f t="shared" si="226"/>
        <v>2.7376868133705177</v>
      </c>
      <c r="J249" s="72">
        <f t="shared" si="227"/>
        <v>1.0071133351413473</v>
      </c>
      <c r="L249" s="72">
        <f t="shared" si="221"/>
        <v>7.0881547136279295E-3</v>
      </c>
      <c r="M249" s="72">
        <f t="shared" ref="M249" si="284">LN(L249)</f>
        <v>-4.9493302383741309</v>
      </c>
    </row>
    <row r="250" spans="2:13" x14ac:dyDescent="0.25">
      <c r="B250" s="2">
        <f t="shared" si="253"/>
        <v>27145.803333333359</v>
      </c>
      <c r="C250" s="72">
        <v>288.60000000000002</v>
      </c>
      <c r="D250" s="89">
        <f t="shared" si="224"/>
        <v>0.66666666666666663</v>
      </c>
      <c r="E250" s="89">
        <f t="shared" si="254"/>
        <v>1</v>
      </c>
      <c r="F250" s="89">
        <f t="shared" si="255"/>
        <v>0.66666666666666663</v>
      </c>
      <c r="G250" s="2">
        <f t="shared" si="218"/>
        <v>192.4</v>
      </c>
      <c r="H250" s="2">
        <f t="shared" si="219"/>
        <v>27338.20333333336</v>
      </c>
      <c r="I250" s="2">
        <f t="shared" si="226"/>
        <v>2.7376165011411446</v>
      </c>
      <c r="J250" s="72">
        <f t="shared" si="227"/>
        <v>1.0070876517315568</v>
      </c>
      <c r="L250" s="72">
        <f t="shared" si="221"/>
        <v>7.0626523829675283E-3</v>
      </c>
      <c r="M250" s="72">
        <f t="shared" ref="M250" si="285">LN(L250)</f>
        <v>-4.9529346063929589</v>
      </c>
    </row>
    <row r="251" spans="2:13" x14ac:dyDescent="0.25">
      <c r="B251" s="2">
        <f t="shared" si="253"/>
        <v>27338.20333333336</v>
      </c>
      <c r="C251" s="72">
        <v>289.60000000000002</v>
      </c>
      <c r="D251" s="89">
        <f t="shared" si="224"/>
        <v>0.66666666666666663</v>
      </c>
      <c r="E251" s="89">
        <f t="shared" si="254"/>
        <v>1</v>
      </c>
      <c r="F251" s="89">
        <f t="shared" si="255"/>
        <v>0.66666666666666663</v>
      </c>
      <c r="G251" s="2">
        <f t="shared" si="218"/>
        <v>193.06666666666666</v>
      </c>
      <c r="H251" s="2">
        <f t="shared" si="219"/>
        <v>27531.270000000026</v>
      </c>
      <c r="I251" s="2">
        <f t="shared" si="226"/>
        <v>2.7375467054935414</v>
      </c>
      <c r="J251" s="72">
        <f t="shared" si="227"/>
        <v>1.0070621563645794</v>
      </c>
      <c r="L251" s="72">
        <f t="shared" si="221"/>
        <v>7.0373361260771426E-3</v>
      </c>
      <c r="M251" s="72">
        <f t="shared" ref="M251" si="286">LN(L251)</f>
        <v>-4.9565255716024179</v>
      </c>
    </row>
    <row r="252" spans="2:13" x14ac:dyDescent="0.25">
      <c r="B252" s="2">
        <f t="shared" si="253"/>
        <v>27531.270000000026</v>
      </c>
      <c r="C252" s="72">
        <v>290.60000000000002</v>
      </c>
      <c r="D252" s="89">
        <f t="shared" si="224"/>
        <v>0.66666666666666663</v>
      </c>
      <c r="E252" s="89">
        <f t="shared" si="254"/>
        <v>1</v>
      </c>
      <c r="F252" s="89">
        <f t="shared" si="255"/>
        <v>0.66666666666666663</v>
      </c>
      <c r="G252" s="2">
        <f t="shared" si="218"/>
        <v>193.73333333333335</v>
      </c>
      <c r="H252" s="2">
        <f t="shared" si="219"/>
        <v>27725.003333333359</v>
      </c>
      <c r="I252" s="2">
        <f t="shared" si="226"/>
        <v>2.7374774206662424</v>
      </c>
      <c r="J252" s="72">
        <f t="shared" si="227"/>
        <v>1.0070368469501527</v>
      </c>
      <c r="L252" s="72">
        <f t="shared" si="221"/>
        <v>7.0122038814492797E-3</v>
      </c>
      <c r="M252" s="72">
        <f t="shared" ref="M252" si="287">LN(L252)</f>
        <v>-4.9601032362692274</v>
      </c>
    </row>
    <row r="253" spans="2:13" x14ac:dyDescent="0.25">
      <c r="B253" s="2">
        <f t="shared" si="253"/>
        <v>27725.003333333359</v>
      </c>
      <c r="C253" s="72">
        <v>291.60000000000002</v>
      </c>
      <c r="D253" s="89">
        <f t="shared" si="224"/>
        <v>0.66666666666666663</v>
      </c>
      <c r="E253" s="89">
        <f t="shared" si="254"/>
        <v>1</v>
      </c>
      <c r="F253" s="89">
        <f t="shared" si="255"/>
        <v>0.66666666666666663</v>
      </c>
      <c r="G253" s="2">
        <f t="shared" si="218"/>
        <v>194.4</v>
      </c>
      <c r="H253" s="2">
        <f t="shared" si="219"/>
        <v>27919.403333333361</v>
      </c>
      <c r="I253" s="2">
        <f t="shared" si="226"/>
        <v>2.7374086409843166</v>
      </c>
      <c r="J253" s="72">
        <f t="shared" si="227"/>
        <v>1.0070117214293091</v>
      </c>
      <c r="L253" s="72">
        <f t="shared" si="221"/>
        <v>6.9872536183429824E-3</v>
      </c>
      <c r="M253" s="72">
        <f t="shared" ref="M253" si="288">LN(L253)</f>
        <v>-4.9636677014670552</v>
      </c>
    </row>
    <row r="254" spans="2:13" x14ac:dyDescent="0.25">
      <c r="B254" s="2">
        <f t="shared" si="253"/>
        <v>27919.403333333361</v>
      </c>
      <c r="C254" s="72">
        <v>292.60000000000002</v>
      </c>
      <c r="D254" s="89">
        <f t="shared" si="224"/>
        <v>0.66666666666666663</v>
      </c>
      <c r="E254" s="89">
        <f t="shared" si="254"/>
        <v>1</v>
      </c>
      <c r="F254" s="89">
        <f t="shared" si="255"/>
        <v>0.66666666666666663</v>
      </c>
      <c r="G254" s="2">
        <f t="shared" si="218"/>
        <v>195.06666666666666</v>
      </c>
      <c r="H254" s="2">
        <f t="shared" si="219"/>
        <v>28114.470000000027</v>
      </c>
      <c r="I254" s="2">
        <f t="shared" si="226"/>
        <v>2.7373403608577287</v>
      </c>
      <c r="J254" s="72">
        <f t="shared" si="227"/>
        <v>1.0069867777737849</v>
      </c>
      <c r="L254" s="72">
        <f t="shared" si="221"/>
        <v>6.9624833362049027E-3</v>
      </c>
      <c r="M254" s="72">
        <f t="shared" ref="M254" si="289">LN(L254)</f>
        <v>-4.9672190670953471</v>
      </c>
    </row>
    <row r="255" spans="2:13" x14ac:dyDescent="0.25">
      <c r="B255" s="2">
        <f t="shared" si="253"/>
        <v>28114.470000000027</v>
      </c>
      <c r="C255" s="72">
        <v>293.60000000000002</v>
      </c>
      <c r="D255" s="89">
        <f t="shared" si="224"/>
        <v>0.66666666666666663</v>
      </c>
      <c r="E255" s="89">
        <f t="shared" si="254"/>
        <v>1</v>
      </c>
      <c r="F255" s="89">
        <f t="shared" si="255"/>
        <v>0.66666666666666663</v>
      </c>
      <c r="G255" s="2">
        <f t="shared" si="218"/>
        <v>195.73333333333335</v>
      </c>
      <c r="H255" s="2">
        <f t="shared" si="219"/>
        <v>28310.20333333336</v>
      </c>
      <c r="I255" s="2">
        <f t="shared" si="226"/>
        <v>2.737272574779738</v>
      </c>
      <c r="J255" s="72">
        <f t="shared" si="227"/>
        <v>1.0069620139854436</v>
      </c>
      <c r="L255" s="72">
        <f t="shared" si="221"/>
        <v>6.9378910641036042E-3</v>
      </c>
      <c r="M255" s="72">
        <f t="shared" ref="M255" si="290">LN(L255)</f>
        <v>-4.9707574318977708</v>
      </c>
    </row>
    <row r="256" spans="2:13" x14ac:dyDescent="0.25">
      <c r="B256" s="2">
        <f t="shared" si="253"/>
        <v>28310.20333333336</v>
      </c>
      <c r="C256" s="72">
        <v>294.60000000000002</v>
      </c>
      <c r="D256" s="89">
        <f t="shared" si="224"/>
        <v>0.66666666666666663</v>
      </c>
      <c r="E256" s="89">
        <f t="shared" si="254"/>
        <v>1</v>
      </c>
      <c r="F256" s="89">
        <f t="shared" si="255"/>
        <v>0.66666666666666663</v>
      </c>
      <c r="G256" s="2">
        <f t="shared" si="218"/>
        <v>196.4</v>
      </c>
      <c r="H256" s="2">
        <f t="shared" si="219"/>
        <v>28506.603333333362</v>
      </c>
      <c r="I256" s="2">
        <f t="shared" si="226"/>
        <v>2.7372052773253381</v>
      </c>
      <c r="J256" s="72">
        <f t="shared" si="227"/>
        <v>1.0069374280957126</v>
      </c>
      <c r="L256" s="72">
        <f t="shared" si="221"/>
        <v>6.9134748601775613E-3</v>
      </c>
      <c r="M256" s="72">
        <f t="shared" ref="M256" si="291">LN(L256)</f>
        <v>-4.9742828934801659</v>
      </c>
    </row>
    <row r="257" spans="2:13" x14ac:dyDescent="0.25">
      <c r="B257" s="2">
        <f t="shared" si="253"/>
        <v>28506.603333333362</v>
      </c>
      <c r="C257" s="72">
        <v>295.60000000000002</v>
      </c>
      <c r="D257" s="89">
        <f t="shared" si="224"/>
        <v>0.66666666666666663</v>
      </c>
      <c r="E257" s="89">
        <f t="shared" si="254"/>
        <v>1</v>
      </c>
      <c r="F257" s="89">
        <f t="shared" si="255"/>
        <v>0.66666666666666663</v>
      </c>
      <c r="G257" s="2">
        <f t="shared" si="218"/>
        <v>197.06666666666666</v>
      </c>
      <c r="H257" s="2">
        <f t="shared" si="219"/>
        <v>28703.670000000027</v>
      </c>
      <c r="I257" s="2">
        <f t="shared" si="226"/>
        <v>2.7371384631497251</v>
      </c>
      <c r="J257" s="72">
        <f t="shared" si="227"/>
        <v>1.006913018165031</v>
      </c>
      <c r="L257" s="72">
        <f t="shared" si="221"/>
        <v>6.8892328110937628E-3</v>
      </c>
      <c r="M257" s="72">
        <f t="shared" ref="M257" si="292">LN(L257)</f>
        <v>-4.9777955483284053</v>
      </c>
    </row>
    <row r="258" spans="2:13" x14ac:dyDescent="0.25">
      <c r="B258" s="2">
        <f t="shared" si="253"/>
        <v>28703.670000000027</v>
      </c>
      <c r="C258" s="72">
        <v>296.60000000000002</v>
      </c>
      <c r="D258" s="89">
        <f t="shared" si="224"/>
        <v>0.66666666666666663</v>
      </c>
      <c r="E258" s="89">
        <f t="shared" si="254"/>
        <v>1</v>
      </c>
      <c r="F258" s="89">
        <f t="shared" si="255"/>
        <v>0.66666666666666663</v>
      </c>
      <c r="G258" s="2">
        <f t="shared" si="218"/>
        <v>197.73333333333335</v>
      </c>
      <c r="H258" s="2">
        <f t="shared" si="219"/>
        <v>28901.403333333361</v>
      </c>
      <c r="I258" s="2">
        <f t="shared" si="226"/>
        <v>2.7370721269868077</v>
      </c>
      <c r="J258" s="72">
        <f t="shared" si="227"/>
        <v>1.006888782282312</v>
      </c>
      <c r="L258" s="72">
        <f t="shared" si="221"/>
        <v>6.865163031520894E-3</v>
      </c>
      <c r="M258" s="72">
        <f t="shared" ref="M258" si="293">LN(L258)</f>
        <v>-4.9812954918255574</v>
      </c>
    </row>
    <row r="259" spans="2:13" x14ac:dyDescent="0.25">
      <c r="B259" s="2">
        <f t="shared" si="253"/>
        <v>28901.403333333361</v>
      </c>
      <c r="C259" s="72">
        <v>297.60000000000002</v>
      </c>
      <c r="D259" s="89">
        <f t="shared" si="224"/>
        <v>0.66666666666666663</v>
      </c>
      <c r="E259" s="89">
        <f t="shared" si="254"/>
        <v>1</v>
      </c>
      <c r="F259" s="89">
        <f t="shared" si="255"/>
        <v>0.66666666666666663</v>
      </c>
      <c r="G259" s="2">
        <f t="shared" ref="G259:G322" si="294">C259*F259</f>
        <v>198.4</v>
      </c>
      <c r="H259" s="2">
        <f t="shared" ref="H259:H322" si="295">B259+G259</f>
        <v>29099.803333333362</v>
      </c>
      <c r="I259" s="2">
        <f t="shared" si="226"/>
        <v>2.7370062636477437</v>
      </c>
      <c r="J259" s="72">
        <f t="shared" si="227"/>
        <v>1.0068647185644157</v>
      </c>
      <c r="L259" s="72">
        <f t="shared" si="221"/>
        <v>6.8412636636118185E-3</v>
      </c>
      <c r="M259" s="72">
        <f t="shared" ref="M259" si="296">LN(L259)</f>
        <v>-4.9847828182690659</v>
      </c>
    </row>
    <row r="260" spans="2:13" x14ac:dyDescent="0.25">
      <c r="B260" s="2">
        <f t="shared" si="253"/>
        <v>29099.803333333362</v>
      </c>
      <c r="C260" s="72">
        <v>298.60000000000002</v>
      </c>
      <c r="D260" s="89">
        <f t="shared" si="224"/>
        <v>0.66666666666666663</v>
      </c>
      <c r="E260" s="89">
        <f t="shared" si="254"/>
        <v>1</v>
      </c>
      <c r="F260" s="89">
        <f t="shared" si="255"/>
        <v>0.66666666666666663</v>
      </c>
      <c r="G260" s="2">
        <f t="shared" si="294"/>
        <v>199.06666666666666</v>
      </c>
      <c r="H260" s="2">
        <f t="shared" si="295"/>
        <v>29298.870000000028</v>
      </c>
      <c r="I260" s="2">
        <f t="shared" si="226"/>
        <v>2.7369408680195129</v>
      </c>
      <c r="J260" s="72">
        <f t="shared" si="227"/>
        <v>1.0068408251556338</v>
      </c>
      <c r="L260" s="72">
        <f t="shared" ref="L260:L323" si="297">LN(J260)</f>
        <v>6.8175328764988911E-3</v>
      </c>
      <c r="M260" s="72">
        <f t="shared" ref="M260" si="298">LN(L260)</f>
        <v>-4.988257620887417</v>
      </c>
    </row>
    <row r="261" spans="2:13" x14ac:dyDescent="0.25">
      <c r="B261" s="2">
        <f t="shared" si="253"/>
        <v>29298.870000000028</v>
      </c>
      <c r="C261" s="72">
        <v>299.60000000000002</v>
      </c>
      <c r="D261" s="89">
        <f t="shared" ref="D261:D324" si="299">2/3</f>
        <v>0.66666666666666663</v>
      </c>
      <c r="E261" s="89">
        <f t="shared" si="254"/>
        <v>1</v>
      </c>
      <c r="F261" s="89">
        <f t="shared" si="255"/>
        <v>0.66666666666666663</v>
      </c>
      <c r="G261" s="2">
        <f t="shared" si="294"/>
        <v>199.73333333333335</v>
      </c>
      <c r="H261" s="2">
        <f t="shared" si="295"/>
        <v>29498.603333333362</v>
      </c>
      <c r="I261" s="2">
        <f t="shared" ref="I261:I324" si="300">(EXP(H261/H260))</f>
        <v>2.7368759350635248</v>
      </c>
      <c r="J261" s="72">
        <f t="shared" ref="J261:J324" si="301">H261/H260</f>
        <v>1.0068171002271873</v>
      </c>
      <c r="L261" s="72">
        <f t="shared" si="297"/>
        <v>6.793968865801219E-3</v>
      </c>
      <c r="M261" s="72">
        <f t="shared" ref="M261" si="302">LN(L261)</f>
        <v>-4.9917199918563622</v>
      </c>
    </row>
    <row r="262" spans="2:13" x14ac:dyDescent="0.25">
      <c r="B262" s="2">
        <f t="shared" si="253"/>
        <v>29498.603333333362</v>
      </c>
      <c r="C262" s="72">
        <v>300.60000000000002</v>
      </c>
      <c r="D262" s="89">
        <f t="shared" si="299"/>
        <v>0.66666666666666663</v>
      </c>
      <c r="E262" s="89">
        <f t="shared" si="254"/>
        <v>1</v>
      </c>
      <c r="F262" s="89">
        <f t="shared" si="255"/>
        <v>0.66666666666666663</v>
      </c>
      <c r="G262" s="2">
        <f t="shared" si="294"/>
        <v>200.4</v>
      </c>
      <c r="H262" s="2">
        <f t="shared" si="295"/>
        <v>29699.003333333363</v>
      </c>
      <c r="I262" s="2">
        <f t="shared" si="300"/>
        <v>2.7368114598142492</v>
      </c>
      <c r="J262" s="72">
        <f t="shared" si="301"/>
        <v>1.0067935419767331</v>
      </c>
      <c r="L262" s="72">
        <f t="shared" si="297"/>
        <v>6.7705698531405761E-3</v>
      </c>
      <c r="M262" s="72">
        <f t="shared" ref="M262" si="303">LN(L262)</f>
        <v>-4.9951700223151594</v>
      </c>
    </row>
    <row r="263" spans="2:13" x14ac:dyDescent="0.25">
      <c r="B263" s="2">
        <f t="shared" si="253"/>
        <v>29699.003333333363</v>
      </c>
      <c r="C263" s="72">
        <v>301.60000000000002</v>
      </c>
      <c r="D263" s="89">
        <f t="shared" si="299"/>
        <v>0.66666666666666663</v>
      </c>
      <c r="E263" s="89">
        <f t="shared" si="254"/>
        <v>1</v>
      </c>
      <c r="F263" s="89">
        <f t="shared" si="255"/>
        <v>0.66666666666666663</v>
      </c>
      <c r="G263" s="2">
        <f t="shared" si="294"/>
        <v>201.06666666666666</v>
      </c>
      <c r="H263" s="2">
        <f t="shared" si="295"/>
        <v>29900.070000000029</v>
      </c>
      <c r="I263" s="2">
        <f t="shared" si="300"/>
        <v>2.7367474373778862</v>
      </c>
      <c r="J263" s="72">
        <f t="shared" si="301"/>
        <v>1.0067701486278833</v>
      </c>
      <c r="L263" s="72">
        <f t="shared" si="297"/>
        <v>6.7473340856701678E-3</v>
      </c>
      <c r="M263" s="72">
        <f t="shared" ref="M263" si="304">LN(L263)</f>
        <v>-4.9986078023821845</v>
      </c>
    </row>
    <row r="264" spans="2:13" x14ac:dyDescent="0.25">
      <c r="B264" s="2">
        <f t="shared" si="253"/>
        <v>29900.070000000029</v>
      </c>
      <c r="C264" s="72">
        <v>302.60000000000002</v>
      </c>
      <c r="D264" s="89">
        <f t="shared" si="299"/>
        <v>0.66666666666666663</v>
      </c>
      <c r="E264" s="89">
        <f t="shared" si="254"/>
        <v>1</v>
      </c>
      <c r="F264" s="89">
        <f t="shared" si="255"/>
        <v>0.66666666666666663</v>
      </c>
      <c r="G264" s="2">
        <f t="shared" si="294"/>
        <v>201.73333333333335</v>
      </c>
      <c r="H264" s="2">
        <f t="shared" si="295"/>
        <v>30101.803333333362</v>
      </c>
      <c r="I264" s="2">
        <f t="shared" si="300"/>
        <v>2.7366838629310579</v>
      </c>
      <c r="J264" s="72">
        <f t="shared" si="301"/>
        <v>1.006746918429734</v>
      </c>
      <c r="L264" s="72">
        <f t="shared" si="297"/>
        <v>6.7242598356124887E-3</v>
      </c>
      <c r="M264" s="72">
        <f t="shared" ref="M264" si="305">LN(L264)</f>
        <v>-5.0020334211704194</v>
      </c>
    </row>
    <row r="265" spans="2:13" x14ac:dyDescent="0.25">
      <c r="B265" s="2">
        <f t="shared" si="253"/>
        <v>30101.803333333362</v>
      </c>
      <c r="C265" s="72">
        <v>303.60000000000002</v>
      </c>
      <c r="D265" s="89">
        <f t="shared" si="299"/>
        <v>0.66666666666666663</v>
      </c>
      <c r="E265" s="89">
        <f t="shared" si="254"/>
        <v>1</v>
      </c>
      <c r="F265" s="89">
        <f t="shared" si="255"/>
        <v>0.66666666666666663</v>
      </c>
      <c r="G265" s="2">
        <f t="shared" si="294"/>
        <v>202.4</v>
      </c>
      <c r="H265" s="2">
        <f t="shared" si="295"/>
        <v>30304.203333333364</v>
      </c>
      <c r="I265" s="2">
        <f t="shared" si="300"/>
        <v>2.7366207317195328</v>
      </c>
      <c r="J265" s="72">
        <f t="shared" si="301"/>
        <v>1.0067238496564048</v>
      </c>
      <c r="L265" s="72">
        <f t="shared" si="297"/>
        <v>6.7013453998076176E-3</v>
      </c>
      <c r="M265" s="72">
        <f t="shared" ref="M265" si="306">LN(L265)</f>
        <v>-5.0054469668025954</v>
      </c>
    </row>
    <row r="266" spans="2:13" x14ac:dyDescent="0.25">
      <c r="B266" s="2">
        <f t="shared" si="253"/>
        <v>30304.203333333364</v>
      </c>
      <c r="C266" s="72">
        <v>304.60000000000002</v>
      </c>
      <c r="D266" s="89">
        <f t="shared" si="299"/>
        <v>0.66666666666666663</v>
      </c>
      <c r="E266" s="89">
        <f t="shared" si="254"/>
        <v>1</v>
      </c>
      <c r="F266" s="89">
        <f t="shared" si="255"/>
        <v>0.66666666666666663</v>
      </c>
      <c r="G266" s="2">
        <f t="shared" si="294"/>
        <v>203.06666666666666</v>
      </c>
      <c r="H266" s="2">
        <f t="shared" si="295"/>
        <v>30507.27000000003</v>
      </c>
      <c r="I266" s="2">
        <f t="shared" si="300"/>
        <v>2.7365580390569804</v>
      </c>
      <c r="J266" s="72">
        <f t="shared" si="301"/>
        <v>1.006700940606589</v>
      </c>
      <c r="L266" s="72">
        <f t="shared" si="297"/>
        <v>6.6785890992717232E-3</v>
      </c>
      <c r="M266" s="72">
        <f t="shared" ref="M266" si="307">LN(L266)</f>
        <v>-5.0088485264259965</v>
      </c>
    </row>
    <row r="267" spans="2:13" x14ac:dyDescent="0.25">
      <c r="B267" s="2">
        <f t="shared" si="253"/>
        <v>30507.27000000003</v>
      </c>
      <c r="C267" s="72">
        <v>305.60000000000002</v>
      </c>
      <c r="D267" s="89">
        <f t="shared" si="299"/>
        <v>0.66666666666666663</v>
      </c>
      <c r="E267" s="89">
        <f t="shared" si="254"/>
        <v>1</v>
      </c>
      <c r="F267" s="89">
        <f t="shared" si="255"/>
        <v>0.66666666666666663</v>
      </c>
      <c r="G267" s="2">
        <f t="shared" si="294"/>
        <v>203.73333333333335</v>
      </c>
      <c r="H267" s="2">
        <f t="shared" si="295"/>
        <v>30711.003333333363</v>
      </c>
      <c r="I267" s="2">
        <f t="shared" si="300"/>
        <v>2.7364957803237457</v>
      </c>
      <c r="J267" s="72">
        <f t="shared" si="301"/>
        <v>1.0066781896031121</v>
      </c>
      <c r="L267" s="72">
        <f t="shared" si="297"/>
        <v>6.6559892787644674E-3</v>
      </c>
      <c r="M267" s="72">
        <f t="shared" ref="M267" si="308">LN(L267)</f>
        <v>-5.0122381862270764</v>
      </c>
    </row>
    <row r="268" spans="2:13" x14ac:dyDescent="0.25">
      <c r="B268" s="2">
        <f t="shared" si="253"/>
        <v>30711.003333333363</v>
      </c>
      <c r="C268" s="72">
        <v>306.60000000000002</v>
      </c>
      <c r="D268" s="89">
        <f t="shared" si="299"/>
        <v>0.66666666666666663</v>
      </c>
      <c r="E268" s="89">
        <f t="shared" si="254"/>
        <v>1</v>
      </c>
      <c r="F268" s="89">
        <f t="shared" si="255"/>
        <v>0.66666666666666663</v>
      </c>
      <c r="G268" s="2">
        <f t="shared" si="294"/>
        <v>204.4</v>
      </c>
      <c r="H268" s="2">
        <f t="shared" si="295"/>
        <v>30915.403333333365</v>
      </c>
      <c r="I268" s="2">
        <f t="shared" si="300"/>
        <v>2.7364339509656568</v>
      </c>
      <c r="J268" s="72">
        <f t="shared" si="301"/>
        <v>1.0066555949925005</v>
      </c>
      <c r="L268" s="72">
        <f t="shared" si="297"/>
        <v>6.6335443063655266E-3</v>
      </c>
      <c r="M268" s="72">
        <f t="shared" ref="M268" si="309">LN(L268)</f>
        <v>-5.0156160314458402</v>
      </c>
    </row>
    <row r="269" spans="2:13" x14ac:dyDescent="0.25">
      <c r="B269" s="2">
        <f t="shared" si="253"/>
        <v>30915.403333333365</v>
      </c>
      <c r="C269" s="72">
        <v>307.60000000000002</v>
      </c>
      <c r="D269" s="89">
        <f t="shared" si="299"/>
        <v>0.66666666666666663</v>
      </c>
      <c r="E269" s="89">
        <f t="shared" si="254"/>
        <v>1</v>
      </c>
      <c r="F269" s="89">
        <f t="shared" si="255"/>
        <v>0.66666666666666663</v>
      </c>
      <c r="G269" s="2">
        <f t="shared" si="294"/>
        <v>205.06666666666666</v>
      </c>
      <c r="H269" s="2">
        <f t="shared" si="295"/>
        <v>31120.47000000003</v>
      </c>
      <c r="I269" s="2">
        <f t="shared" si="300"/>
        <v>2.7363725464928561</v>
      </c>
      <c r="J269" s="72">
        <f t="shared" si="301"/>
        <v>1.0066331551445606</v>
      </c>
      <c r="L269" s="72">
        <f t="shared" si="297"/>
        <v>6.6112525730617801E-3</v>
      </c>
      <c r="M269" s="72">
        <f t="shared" ref="M269" si="310">LN(L269)</f>
        <v>-5.018982146389714</v>
      </c>
    </row>
    <row r="270" spans="2:13" x14ac:dyDescent="0.25">
      <c r="B270" s="2">
        <f t="shared" si="253"/>
        <v>31120.47000000003</v>
      </c>
      <c r="C270" s="72">
        <v>308.60000000000002</v>
      </c>
      <c r="D270" s="89">
        <f t="shared" si="299"/>
        <v>0.66666666666666663</v>
      </c>
      <c r="E270" s="89">
        <f t="shared" si="254"/>
        <v>1</v>
      </c>
      <c r="F270" s="89">
        <f t="shared" si="255"/>
        <v>0.66666666666666663</v>
      </c>
      <c r="G270" s="2">
        <f t="shared" si="294"/>
        <v>205.73333333333335</v>
      </c>
      <c r="H270" s="2">
        <f t="shared" si="295"/>
        <v>31326.203333333364</v>
      </c>
      <c r="I270" s="2">
        <f t="shared" si="300"/>
        <v>2.7363115624786545</v>
      </c>
      <c r="J270" s="72">
        <f t="shared" si="301"/>
        <v>1.0066108684519652</v>
      </c>
      <c r="L270" s="72">
        <f t="shared" si="297"/>
        <v>6.589112492341208E-3</v>
      </c>
      <c r="M270" s="72">
        <f t="shared" ref="M270" si="311">LN(L270)</f>
        <v>-5.0223366144474886</v>
      </c>
    </row>
    <row r="271" spans="2:13" x14ac:dyDescent="0.25">
      <c r="B271" s="2">
        <f t="shared" si="253"/>
        <v>31326.203333333364</v>
      </c>
      <c r="C271" s="72">
        <v>309.60000000000002</v>
      </c>
      <c r="D271" s="89">
        <f t="shared" si="299"/>
        <v>0.66666666666666663</v>
      </c>
      <c r="E271" s="89">
        <f t="shared" si="254"/>
        <v>1</v>
      </c>
      <c r="F271" s="89">
        <f t="shared" si="255"/>
        <v>0.66666666666666663</v>
      </c>
      <c r="G271" s="2">
        <f t="shared" si="294"/>
        <v>206.4</v>
      </c>
      <c r="H271" s="2">
        <f t="shared" si="295"/>
        <v>31532.603333333365</v>
      </c>
      <c r="I271" s="2">
        <f t="shared" si="300"/>
        <v>2.7362509945584157</v>
      </c>
      <c r="J271" s="72">
        <f t="shared" si="301"/>
        <v>1.0065887333298502</v>
      </c>
      <c r="L271" s="72">
        <f t="shared" si="297"/>
        <v>6.5671224997976771E-3</v>
      </c>
      <c r="M271" s="72">
        <f t="shared" ref="M271" si="312">LN(L271)</f>
        <v>-5.0256795181026535</v>
      </c>
    </row>
    <row r="272" spans="2:13" x14ac:dyDescent="0.25">
      <c r="B272" s="2">
        <f t="shared" si="253"/>
        <v>31532.603333333365</v>
      </c>
      <c r="C272" s="72">
        <v>310.60000000000002</v>
      </c>
      <c r="D272" s="89">
        <f t="shared" si="299"/>
        <v>0.66666666666666663</v>
      </c>
      <c r="E272" s="89">
        <f t="shared" si="254"/>
        <v>1</v>
      </c>
      <c r="F272" s="89">
        <f t="shared" si="255"/>
        <v>0.66666666666666663</v>
      </c>
      <c r="G272" s="2">
        <f t="shared" si="294"/>
        <v>207.06666666666666</v>
      </c>
      <c r="H272" s="2">
        <f t="shared" si="295"/>
        <v>31739.670000000031</v>
      </c>
      <c r="I272" s="2">
        <f t="shared" si="300"/>
        <v>2.7361908384284588</v>
      </c>
      <c r="J272" s="72">
        <f t="shared" si="301"/>
        <v>1.0065667482154186</v>
      </c>
      <c r="L272" s="72">
        <f t="shared" si="297"/>
        <v>6.5452810527420018E-3</v>
      </c>
      <c r="M272" s="72">
        <f t="shared" ref="M272" si="313">LN(L272)</f>
        <v>-5.0290109389468212</v>
      </c>
    </row>
    <row r="273" spans="2:13" x14ac:dyDescent="0.25">
      <c r="B273" s="2">
        <f t="shared" si="253"/>
        <v>31739.670000000031</v>
      </c>
      <c r="C273" s="72">
        <v>311.60000000000002</v>
      </c>
      <c r="D273" s="89">
        <f t="shared" si="299"/>
        <v>0.66666666666666663</v>
      </c>
      <c r="E273" s="89">
        <f t="shared" si="254"/>
        <v>1</v>
      </c>
      <c r="F273" s="89">
        <f t="shared" si="255"/>
        <v>0.66666666666666663</v>
      </c>
      <c r="G273" s="2">
        <f t="shared" si="294"/>
        <v>207.73333333333335</v>
      </c>
      <c r="H273" s="2">
        <f t="shared" si="295"/>
        <v>31947.403333333365</v>
      </c>
      <c r="I273" s="2">
        <f t="shared" si="300"/>
        <v>2.7361310898449851</v>
      </c>
      <c r="J273" s="72">
        <f t="shared" si="301"/>
        <v>1.0065449115675535</v>
      </c>
      <c r="L273" s="72">
        <f t="shared" si="297"/>
        <v>6.5235866298223632E-3</v>
      </c>
      <c r="M273" s="72">
        <f t="shared" ref="M273" si="314">LN(L273)</f>
        <v>-5.0323309576927224</v>
      </c>
    </row>
    <row r="274" spans="2:13" x14ac:dyDescent="0.25">
      <c r="B274" s="2">
        <f t="shared" si="253"/>
        <v>31947.403333333365</v>
      </c>
      <c r="C274" s="72">
        <v>312.60000000000002</v>
      </c>
      <c r="D274" s="89">
        <f t="shared" si="299"/>
        <v>0.66666666666666663</v>
      </c>
      <c r="E274" s="89">
        <f t="shared" si="254"/>
        <v>1</v>
      </c>
      <c r="F274" s="89">
        <f t="shared" si="255"/>
        <v>0.66666666666666663</v>
      </c>
      <c r="G274" s="2">
        <f t="shared" si="294"/>
        <v>208.4</v>
      </c>
      <c r="H274" s="2">
        <f t="shared" si="295"/>
        <v>32155.803333333366</v>
      </c>
      <c r="I274" s="2">
        <f t="shared" si="300"/>
        <v>2.7360717446230338</v>
      </c>
      <c r="J274" s="72">
        <f t="shared" si="301"/>
        <v>1.0065232218664408</v>
      </c>
      <c r="L274" s="72">
        <f t="shared" si="297"/>
        <v>6.5020377306536552E-3</v>
      </c>
      <c r="M274" s="72">
        <f t="shared" ref="M274" si="315">LN(L274)</f>
        <v>-5.0356396541868307</v>
      </c>
    </row>
    <row r="275" spans="2:13" x14ac:dyDescent="0.25">
      <c r="B275" s="2">
        <f t="shared" si="253"/>
        <v>32155.803333333366</v>
      </c>
      <c r="C275" s="72">
        <v>313.60000000000002</v>
      </c>
      <c r="D275" s="89">
        <f t="shared" si="299"/>
        <v>0.66666666666666663</v>
      </c>
      <c r="E275" s="89">
        <f t="shared" si="254"/>
        <v>1</v>
      </c>
      <c r="F275" s="89">
        <f t="shared" si="255"/>
        <v>0.66666666666666663</v>
      </c>
      <c r="G275" s="2">
        <f t="shared" si="294"/>
        <v>209.06666666666666</v>
      </c>
      <c r="H275" s="2">
        <f t="shared" si="295"/>
        <v>32364.870000000032</v>
      </c>
      <c r="I275" s="2">
        <f t="shared" si="300"/>
        <v>2.7360127986354472</v>
      </c>
      <c r="J275" s="72">
        <f t="shared" si="301"/>
        <v>1.0065016776131959</v>
      </c>
      <c r="L275" s="72">
        <f t="shared" si="297"/>
        <v>6.4806328754515594E-3</v>
      </c>
      <c r="M275" s="72">
        <f t="shared" ref="M275" si="316">LN(L275)</f>
        <v>-5.0389371074222167</v>
      </c>
    </row>
    <row r="276" spans="2:13" x14ac:dyDescent="0.25">
      <c r="B276" s="2">
        <f t="shared" si="253"/>
        <v>32364.870000000032</v>
      </c>
      <c r="C276" s="72">
        <v>314.60000000000002</v>
      </c>
      <c r="D276" s="89">
        <f t="shared" si="299"/>
        <v>0.66666666666666663</v>
      </c>
      <c r="E276" s="89">
        <f t="shared" si="254"/>
        <v>1</v>
      </c>
      <c r="F276" s="89">
        <f t="shared" si="255"/>
        <v>0.66666666666666663</v>
      </c>
      <c r="G276" s="2">
        <f t="shared" si="294"/>
        <v>209.73333333333335</v>
      </c>
      <c r="H276" s="2">
        <f t="shared" si="295"/>
        <v>32574.603333333365</v>
      </c>
      <c r="I276" s="2">
        <f t="shared" si="300"/>
        <v>2.735954247811875</v>
      </c>
      <c r="J276" s="72">
        <f t="shared" si="301"/>
        <v>1.0064802773295036</v>
      </c>
      <c r="L276" s="72">
        <f t="shared" si="297"/>
        <v>6.4593706046790862E-3</v>
      </c>
      <c r="M276" s="72">
        <f t="shared" ref="M276" si="317">LN(L276)</f>
        <v>-5.0422233955504403</v>
      </c>
    </row>
    <row r="277" spans="2:13" x14ac:dyDescent="0.25">
      <c r="B277" s="2">
        <f t="shared" si="253"/>
        <v>32574.603333333365</v>
      </c>
      <c r="C277" s="72">
        <v>315.60000000000002</v>
      </c>
      <c r="D277" s="89">
        <f t="shared" si="299"/>
        <v>0.66666666666666663</v>
      </c>
      <c r="E277" s="89">
        <f t="shared" si="254"/>
        <v>1</v>
      </c>
      <c r="F277" s="89">
        <f t="shared" si="255"/>
        <v>0.66666666666666663</v>
      </c>
      <c r="G277" s="2">
        <f t="shared" si="294"/>
        <v>210.4</v>
      </c>
      <c r="H277" s="2">
        <f t="shared" si="295"/>
        <v>32785.003333333363</v>
      </c>
      <c r="I277" s="2">
        <f t="shared" si="300"/>
        <v>2.7358960881377814</v>
      </c>
      <c r="J277" s="72">
        <f t="shared" si="301"/>
        <v>1.0064590195572602</v>
      </c>
      <c r="L277" s="72">
        <f t="shared" si="297"/>
        <v>6.4382494786947653E-3</v>
      </c>
      <c r="M277" s="72">
        <f t="shared" ref="M277" si="318">LN(L277)</f>
        <v>-5.0454985958941005</v>
      </c>
    </row>
    <row r="278" spans="2:13" x14ac:dyDescent="0.25">
      <c r="B278" s="2">
        <f t="shared" si="253"/>
        <v>32785.003333333363</v>
      </c>
      <c r="C278" s="72">
        <v>316.60000000000002</v>
      </c>
      <c r="D278" s="89">
        <f t="shared" si="299"/>
        <v>0.66666666666666663</v>
      </c>
      <c r="E278" s="89">
        <f t="shared" si="254"/>
        <v>1</v>
      </c>
      <c r="F278" s="89">
        <f t="shared" si="255"/>
        <v>0.66666666666666663</v>
      </c>
      <c r="G278" s="2">
        <f t="shared" si="294"/>
        <v>211.06666666666666</v>
      </c>
      <c r="H278" s="2">
        <f t="shared" si="295"/>
        <v>32996.070000000029</v>
      </c>
      <c r="I278" s="2">
        <f t="shared" si="300"/>
        <v>2.7358383156534876</v>
      </c>
      <c r="J278" s="72">
        <f t="shared" si="301"/>
        <v>1.0064379028582275</v>
      </c>
      <c r="L278" s="72">
        <f t="shared" si="297"/>
        <v>6.417268077413529E-3</v>
      </c>
      <c r="M278" s="72">
        <f t="shared" ref="M278" si="319">LN(L278)</f>
        <v>-5.048762784958333</v>
      </c>
    </row>
    <row r="279" spans="2:13" x14ac:dyDescent="0.25">
      <c r="B279" s="2">
        <f t="shared" si="253"/>
        <v>32996.070000000029</v>
      </c>
      <c r="C279" s="72">
        <v>317.60000000000002</v>
      </c>
      <c r="D279" s="89">
        <f t="shared" si="299"/>
        <v>0.66666666666666663</v>
      </c>
      <c r="E279" s="89">
        <f t="shared" si="254"/>
        <v>1</v>
      </c>
      <c r="F279" s="89">
        <f t="shared" si="255"/>
        <v>0.66666666666666663</v>
      </c>
      <c r="G279" s="2">
        <f t="shared" si="294"/>
        <v>211.73333333333335</v>
      </c>
      <c r="H279" s="2">
        <f t="shared" si="295"/>
        <v>33207.803333333359</v>
      </c>
      <c r="I279" s="2">
        <f t="shared" si="300"/>
        <v>2.7357809264532231</v>
      </c>
      <c r="J279" s="72">
        <f t="shared" si="301"/>
        <v>1.0064169258136901</v>
      </c>
      <c r="L279" s="72">
        <f t="shared" si="297"/>
        <v>6.3964249999701279E-3</v>
      </c>
      <c r="M279" s="72">
        <f t="shared" ref="M279" si="320">LN(L279)</f>
        <v>-5.052016038442793</v>
      </c>
    </row>
    <row r="280" spans="2:13" x14ac:dyDescent="0.25">
      <c r="B280" s="2">
        <f t="shared" si="253"/>
        <v>33207.803333333359</v>
      </c>
      <c r="C280" s="72">
        <v>318.60000000000002</v>
      </c>
      <c r="D280" s="89">
        <f t="shared" si="299"/>
        <v>0.66666666666666663</v>
      </c>
      <c r="E280" s="89">
        <f t="shared" si="254"/>
        <v>1</v>
      </c>
      <c r="F280" s="89">
        <f t="shared" si="255"/>
        <v>0.66666666666666663</v>
      </c>
      <c r="G280" s="2">
        <f t="shared" si="294"/>
        <v>212.4</v>
      </c>
      <c r="H280" s="2">
        <f t="shared" si="295"/>
        <v>33420.20333333336</v>
      </c>
      <c r="I280" s="2">
        <f t="shared" si="300"/>
        <v>2.7357239166842078</v>
      </c>
      <c r="J280" s="72">
        <f t="shared" si="301"/>
        <v>1.0063960870241242</v>
      </c>
      <c r="L280" s="72">
        <f t="shared" si="297"/>
        <v>6.3757188643939269E-3</v>
      </c>
      <c r="M280" s="72">
        <f t="shared" ref="M280" si="321">LN(L280)</f>
        <v>-5.0552584312527369</v>
      </c>
    </row>
    <row r="281" spans="2:13" x14ac:dyDescent="0.25">
      <c r="B281" s="2">
        <f t="shared" si="253"/>
        <v>33420.20333333336</v>
      </c>
      <c r="C281" s="72">
        <v>319.60000000000002</v>
      </c>
      <c r="D281" s="89">
        <f t="shared" si="299"/>
        <v>0.66666666666666663</v>
      </c>
      <c r="E281" s="89">
        <f t="shared" si="254"/>
        <v>1</v>
      </c>
      <c r="F281" s="89">
        <f t="shared" si="255"/>
        <v>0.66666666666666663</v>
      </c>
      <c r="G281" s="2">
        <f t="shared" si="294"/>
        <v>213.06666666666666</v>
      </c>
      <c r="H281" s="2">
        <f t="shared" si="295"/>
        <v>33633.270000000026</v>
      </c>
      <c r="I281" s="2">
        <f t="shared" si="300"/>
        <v>2.7356672825457391</v>
      </c>
      <c r="J281" s="72">
        <f t="shared" si="301"/>
        <v>1.0063753851088677</v>
      </c>
      <c r="L281" s="72">
        <f t="shared" si="297"/>
        <v>6.3551483072851415E-3</v>
      </c>
      <c r="M281" s="72">
        <f t="shared" ref="M281" si="322">LN(L281)</f>
        <v>-5.0584900375107216</v>
      </c>
    </row>
    <row r="282" spans="2:13" x14ac:dyDescent="0.25">
      <c r="B282" s="2">
        <f t="shared" si="253"/>
        <v>33633.270000000026</v>
      </c>
      <c r="C282" s="72">
        <v>320.60000000000002</v>
      </c>
      <c r="D282" s="89">
        <f t="shared" si="299"/>
        <v>0.66666666666666663</v>
      </c>
      <c r="E282" s="89">
        <f t="shared" si="254"/>
        <v>1</v>
      </c>
      <c r="F282" s="89">
        <f t="shared" si="255"/>
        <v>0.66666666666666663</v>
      </c>
      <c r="G282" s="2">
        <f t="shared" si="294"/>
        <v>213.73333333333335</v>
      </c>
      <c r="H282" s="2">
        <f t="shared" si="295"/>
        <v>33847.003333333356</v>
      </c>
      <c r="I282" s="2">
        <f t="shared" si="300"/>
        <v>2.7356110202883137</v>
      </c>
      <c r="J282" s="72">
        <f t="shared" si="301"/>
        <v>1.0063548187058031</v>
      </c>
      <c r="L282" s="72">
        <f t="shared" si="297"/>
        <v>6.3347119835033263E-3</v>
      </c>
      <c r="M282" s="72">
        <f t="shared" ref="M282" si="323">LN(L282)</f>
        <v>-5.0617109305672212</v>
      </c>
    </row>
    <row r="283" spans="2:13" x14ac:dyDescent="0.25">
      <c r="B283" s="2">
        <f t="shared" si="253"/>
        <v>33847.003333333356</v>
      </c>
      <c r="C283" s="72">
        <v>321.60000000000002</v>
      </c>
      <c r="D283" s="89">
        <f t="shared" si="299"/>
        <v>0.66666666666666663</v>
      </c>
      <c r="E283" s="89">
        <f t="shared" si="254"/>
        <v>1</v>
      </c>
      <c r="F283" s="89">
        <f t="shared" si="255"/>
        <v>0.66666666666666663</v>
      </c>
      <c r="G283" s="2">
        <f t="shared" si="294"/>
        <v>214.4</v>
      </c>
      <c r="H283" s="2">
        <f t="shared" si="295"/>
        <v>34061.403333333357</v>
      </c>
      <c r="I283" s="2">
        <f t="shared" si="300"/>
        <v>2.735555126212756</v>
      </c>
      <c r="J283" s="72">
        <f t="shared" si="301"/>
        <v>1.0063343864710426</v>
      </c>
      <c r="L283" s="72">
        <f t="shared" si="297"/>
        <v>6.3144085658582106E-3</v>
      </c>
      <c r="M283" s="72">
        <f t="shared" ref="M283" si="324">LN(L283)</f>
        <v>-5.0649211830116752</v>
      </c>
    </row>
    <row r="284" spans="2:13" x14ac:dyDescent="0.25">
      <c r="B284" s="2">
        <f t="shared" si="253"/>
        <v>34061.403333333357</v>
      </c>
      <c r="C284" s="72">
        <v>322.60000000000002</v>
      </c>
      <c r="D284" s="89">
        <f t="shared" si="299"/>
        <v>0.66666666666666663</v>
      </c>
      <c r="E284" s="89">
        <f t="shared" si="254"/>
        <v>1</v>
      </c>
      <c r="F284" s="89">
        <f t="shared" si="255"/>
        <v>0.66666666666666663</v>
      </c>
      <c r="G284" s="2">
        <f t="shared" si="294"/>
        <v>215.06666666666666</v>
      </c>
      <c r="H284" s="2">
        <f t="shared" si="295"/>
        <v>34276.470000000023</v>
      </c>
      <c r="I284" s="2">
        <f t="shared" si="300"/>
        <v>2.7354995966693654</v>
      </c>
      <c r="J284" s="72">
        <f t="shared" si="301"/>
        <v>1.00631408707862</v>
      </c>
      <c r="L284" s="72">
        <f t="shared" si="297"/>
        <v>6.2942367448074864E-3</v>
      </c>
      <c r="M284" s="72">
        <f t="shared" ref="M284" si="325">LN(L284)</f>
        <v>-5.06812086668325</v>
      </c>
    </row>
    <row r="285" spans="2:13" x14ac:dyDescent="0.25">
      <c r="B285" s="2">
        <f t="shared" ref="B285:B348" si="326">H284</f>
        <v>34276.470000000023</v>
      </c>
      <c r="C285" s="72">
        <v>323.60000000000002</v>
      </c>
      <c r="D285" s="89">
        <f t="shared" si="299"/>
        <v>0.66666666666666663</v>
      </c>
      <c r="E285" s="89">
        <f t="shared" ref="E285:E348" si="327">E284</f>
        <v>1</v>
      </c>
      <c r="F285" s="89">
        <f t="shared" ref="F285:F348" si="328">POWER(D285,E285)</f>
        <v>0.66666666666666663</v>
      </c>
      <c r="G285" s="2">
        <f t="shared" si="294"/>
        <v>215.73333333333335</v>
      </c>
      <c r="H285" s="2">
        <f t="shared" si="295"/>
        <v>34492.203333333353</v>
      </c>
      <c r="I285" s="2">
        <f t="shared" si="300"/>
        <v>2.7354444280570878</v>
      </c>
      <c r="J285" s="72">
        <f t="shared" si="301"/>
        <v>1.0062939192201918</v>
      </c>
      <c r="L285" s="72">
        <f t="shared" si="297"/>
        <v>6.2741952281626821E-3</v>
      </c>
      <c r="M285" s="72">
        <f t="shared" ref="M285" si="329">LN(L285)</f>
        <v>-5.0713100526810901</v>
      </c>
    </row>
    <row r="286" spans="2:13" x14ac:dyDescent="0.25">
      <c r="B286" s="2">
        <f t="shared" si="326"/>
        <v>34492.203333333353</v>
      </c>
      <c r="C286" s="72">
        <v>324.60000000000002</v>
      </c>
      <c r="D286" s="89">
        <f t="shared" si="299"/>
        <v>0.66666666666666663</v>
      </c>
      <c r="E286" s="89">
        <f t="shared" si="327"/>
        <v>1</v>
      </c>
      <c r="F286" s="89">
        <f t="shared" si="328"/>
        <v>0.66666666666666663</v>
      </c>
      <c r="G286" s="2">
        <f t="shared" si="294"/>
        <v>216.4</v>
      </c>
      <c r="H286" s="2">
        <f t="shared" si="295"/>
        <v>34708.603333333354</v>
      </c>
      <c r="I286" s="2">
        <f t="shared" si="300"/>
        <v>2.735389616822697</v>
      </c>
      <c r="J286" s="72">
        <f t="shared" si="301"/>
        <v>1.0062738816047414</v>
      </c>
      <c r="L286" s="72">
        <f t="shared" si="297"/>
        <v>6.2542827407991355E-3</v>
      </c>
      <c r="M286" s="72">
        <f t="shared" ref="M286" si="330">LN(L286)</f>
        <v>-5.0744888113746889</v>
      </c>
    </row>
    <row r="287" spans="2:13" x14ac:dyDescent="0.25">
      <c r="B287" s="2">
        <f t="shared" si="326"/>
        <v>34708.603333333354</v>
      </c>
      <c r="C287" s="72">
        <v>325.60000000000002</v>
      </c>
      <c r="D287" s="89">
        <f t="shared" si="299"/>
        <v>0.66666666666666663</v>
      </c>
      <c r="E287" s="89">
        <f t="shared" si="327"/>
        <v>1</v>
      </c>
      <c r="F287" s="89">
        <f t="shared" si="328"/>
        <v>0.66666666666666663</v>
      </c>
      <c r="G287" s="2">
        <f t="shared" si="294"/>
        <v>217.06666666666666</v>
      </c>
      <c r="H287" s="2">
        <f t="shared" si="295"/>
        <v>34925.67000000002</v>
      </c>
      <c r="I287" s="2">
        <f t="shared" si="300"/>
        <v>2.7353351594599959</v>
      </c>
      <c r="J287" s="72">
        <f t="shared" si="301"/>
        <v>1.0062539729582896</v>
      </c>
      <c r="L287" s="72">
        <f t="shared" si="297"/>
        <v>6.2344980243716243E-3</v>
      </c>
      <c r="M287" s="72">
        <f t="shared" ref="M287" si="331">LN(L287)</f>
        <v>-5.0776572124141017</v>
      </c>
    </row>
    <row r="288" spans="2:13" x14ac:dyDescent="0.25">
      <c r="B288" s="2">
        <f t="shared" si="326"/>
        <v>34925.67000000002</v>
      </c>
      <c r="C288" s="72">
        <v>326.60000000000002</v>
      </c>
      <c r="D288" s="89">
        <f t="shared" si="299"/>
        <v>0.66666666666666663</v>
      </c>
      <c r="E288" s="89">
        <f t="shared" si="327"/>
        <v>1</v>
      </c>
      <c r="F288" s="89">
        <f t="shared" si="328"/>
        <v>0.66666666666666663</v>
      </c>
      <c r="G288" s="2">
        <f t="shared" si="294"/>
        <v>217.73333333333335</v>
      </c>
      <c r="H288" s="2">
        <f t="shared" si="295"/>
        <v>35143.40333333335</v>
      </c>
      <c r="I288" s="2">
        <f t="shared" si="300"/>
        <v>2.7352810525090319</v>
      </c>
      <c r="J288" s="72">
        <f t="shared" si="301"/>
        <v>1.0062341920236126</v>
      </c>
      <c r="L288" s="72">
        <f t="shared" si="297"/>
        <v>6.2148398370374079E-3</v>
      </c>
      <c r="M288" s="72">
        <f t="shared" ref="M288" si="332">LN(L288)</f>
        <v>-5.0808153247397136</v>
      </c>
    </row>
    <row r="289" spans="2:13" x14ac:dyDescent="0.25">
      <c r="B289" s="2">
        <f t="shared" si="326"/>
        <v>35143.40333333335</v>
      </c>
      <c r="C289" s="72">
        <v>327.60000000000002</v>
      </c>
      <c r="D289" s="89">
        <f t="shared" si="299"/>
        <v>0.66666666666666663</v>
      </c>
      <c r="E289" s="89">
        <f t="shared" si="327"/>
        <v>1</v>
      </c>
      <c r="F289" s="89">
        <f t="shared" si="328"/>
        <v>0.66666666666666663</v>
      </c>
      <c r="G289" s="2">
        <f t="shared" si="294"/>
        <v>218.4</v>
      </c>
      <c r="H289" s="2">
        <f t="shared" si="295"/>
        <v>35361.803333333351</v>
      </c>
      <c r="I289" s="2">
        <f t="shared" si="300"/>
        <v>2.7352272925553329</v>
      </c>
      <c r="J289" s="72">
        <f t="shared" si="301"/>
        <v>1.0062145375599651</v>
      </c>
      <c r="L289" s="72">
        <f t="shared" si="297"/>
        <v>6.1953069531838342E-3</v>
      </c>
      <c r="M289" s="72">
        <f t="shared" ref="M289" si="333">LN(L289)</f>
        <v>-5.0839632165919841</v>
      </c>
    </row>
    <row r="290" spans="2:13" x14ac:dyDescent="0.25">
      <c r="B290" s="2">
        <f t="shared" si="326"/>
        <v>35361.803333333351</v>
      </c>
      <c r="C290" s="72">
        <v>328.6</v>
      </c>
      <c r="D290" s="89">
        <f t="shared" si="299"/>
        <v>0.66666666666666663</v>
      </c>
      <c r="E290" s="89">
        <f t="shared" si="327"/>
        <v>1</v>
      </c>
      <c r="F290" s="89">
        <f t="shared" si="328"/>
        <v>0.66666666666666663</v>
      </c>
      <c r="G290" s="2">
        <f t="shared" si="294"/>
        <v>219.06666666666666</v>
      </c>
      <c r="H290" s="2">
        <f t="shared" si="295"/>
        <v>35580.870000000017</v>
      </c>
      <c r="I290" s="2">
        <f t="shared" si="300"/>
        <v>2.735173876229148</v>
      </c>
      <c r="J290" s="72">
        <f t="shared" si="301"/>
        <v>1.006195008342806</v>
      </c>
      <c r="L290" s="72">
        <f t="shared" si="297"/>
        <v>6.1758981631593862E-3</v>
      </c>
      <c r="M290" s="72">
        <f t="shared" ref="M290" si="334">LN(L290)</f>
        <v>-5.0871009555213558</v>
      </c>
    </row>
    <row r="291" spans="2:13" x14ac:dyDescent="0.25">
      <c r="B291" s="2">
        <f t="shared" si="326"/>
        <v>35580.870000000017</v>
      </c>
      <c r="C291" s="72">
        <v>329.6</v>
      </c>
      <c r="D291" s="89">
        <f t="shared" si="299"/>
        <v>0.66666666666666663</v>
      </c>
      <c r="E291" s="89">
        <f t="shared" si="327"/>
        <v>1</v>
      </c>
      <c r="F291" s="89">
        <f t="shared" si="328"/>
        <v>0.66666666666666663</v>
      </c>
      <c r="G291" s="2">
        <f t="shared" si="294"/>
        <v>219.73333333333335</v>
      </c>
      <c r="H291" s="2">
        <f t="shared" si="295"/>
        <v>35800.603333333347</v>
      </c>
      <c r="I291" s="2">
        <f t="shared" si="300"/>
        <v>2.7351208002047196</v>
      </c>
      <c r="J291" s="72">
        <f t="shared" si="301"/>
        <v>1.0061756031635352</v>
      </c>
      <c r="L291" s="72">
        <f t="shared" si="297"/>
        <v>6.1566122730152559E-3</v>
      </c>
      <c r="M291" s="72">
        <f t="shared" ref="M291" si="335">LN(L291)</f>
        <v>-5.0902286083971431</v>
      </c>
    </row>
    <row r="292" spans="2:13" x14ac:dyDescent="0.25">
      <c r="B292" s="2">
        <f t="shared" si="326"/>
        <v>35800.603333333347</v>
      </c>
      <c r="C292" s="72">
        <v>330.6</v>
      </c>
      <c r="D292" s="89">
        <f t="shared" si="299"/>
        <v>0.66666666666666663</v>
      </c>
      <c r="E292" s="89">
        <f t="shared" si="327"/>
        <v>1</v>
      </c>
      <c r="F292" s="89">
        <f t="shared" si="328"/>
        <v>0.66666666666666663</v>
      </c>
      <c r="G292" s="2">
        <f t="shared" si="294"/>
        <v>220.4</v>
      </c>
      <c r="H292" s="2">
        <f t="shared" si="295"/>
        <v>36021.003333333349</v>
      </c>
      <c r="I292" s="2">
        <f t="shared" si="300"/>
        <v>2.7350680611995526</v>
      </c>
      <c r="J292" s="72">
        <f t="shared" si="301"/>
        <v>1.0061563208292301</v>
      </c>
      <c r="L292" s="72">
        <f t="shared" si="297"/>
        <v>6.1374481042459515E-3</v>
      </c>
      <c r="M292" s="72">
        <f t="shared" ref="M292" si="336">LN(L292)</f>
        <v>-5.0933462414172537</v>
      </c>
    </row>
    <row r="293" spans="2:13" x14ac:dyDescent="0.25">
      <c r="B293" s="2">
        <f t="shared" si="326"/>
        <v>36021.003333333349</v>
      </c>
      <c r="C293" s="72">
        <v>331.6</v>
      </c>
      <c r="D293" s="89">
        <f t="shared" si="299"/>
        <v>0.66666666666666663</v>
      </c>
      <c r="E293" s="89">
        <f t="shared" si="327"/>
        <v>1</v>
      </c>
      <c r="F293" s="89">
        <f t="shared" si="328"/>
        <v>0.66666666666666663</v>
      </c>
      <c r="G293" s="2">
        <f t="shared" si="294"/>
        <v>221.06666666666666</v>
      </c>
      <c r="H293" s="2">
        <f t="shared" si="295"/>
        <v>36242.070000000014</v>
      </c>
      <c r="I293" s="2">
        <f t="shared" si="300"/>
        <v>2.7350156559737093</v>
      </c>
      <c r="J293" s="72">
        <f t="shared" si="301"/>
        <v>1.0061371601623905</v>
      </c>
      <c r="L293" s="72">
        <f t="shared" si="297"/>
        <v>6.1184044935388903E-3</v>
      </c>
      <c r="M293" s="72">
        <f t="shared" ref="M293" si="337">LN(L293)</f>
        <v>-5.0964539201171277</v>
      </c>
    </row>
    <row r="294" spans="2:13" x14ac:dyDescent="0.25">
      <c r="B294" s="2">
        <f t="shared" si="326"/>
        <v>36242.070000000014</v>
      </c>
      <c r="C294" s="72">
        <v>332.6</v>
      </c>
      <c r="D294" s="89">
        <f t="shared" si="299"/>
        <v>0.66666666666666663</v>
      </c>
      <c r="E294" s="89">
        <f t="shared" si="327"/>
        <v>1</v>
      </c>
      <c r="F294" s="89">
        <f t="shared" si="328"/>
        <v>0.66666666666666663</v>
      </c>
      <c r="G294" s="2">
        <f t="shared" si="294"/>
        <v>221.73333333333335</v>
      </c>
      <c r="H294" s="2">
        <f t="shared" si="295"/>
        <v>36463.803333333344</v>
      </c>
      <c r="I294" s="2">
        <f t="shared" si="300"/>
        <v>2.7349635813291169</v>
      </c>
      <c r="J294" s="72">
        <f t="shared" si="301"/>
        <v>1.0061181200006879</v>
      </c>
      <c r="L294" s="72">
        <f t="shared" si="297"/>
        <v>6.0994802925283245E-3</v>
      </c>
      <c r="M294" s="72">
        <f t="shared" ref="M294" si="338">LN(L294)</f>
        <v>-5.0995517093785994</v>
      </c>
    </row>
    <row r="295" spans="2:13" x14ac:dyDescent="0.25">
      <c r="B295" s="2">
        <f t="shared" si="326"/>
        <v>36463.803333333344</v>
      </c>
      <c r="C295" s="72">
        <v>333.6</v>
      </c>
      <c r="D295" s="89">
        <f t="shared" si="299"/>
        <v>0.66666666666666663</v>
      </c>
      <c r="E295" s="89">
        <f t="shared" si="327"/>
        <v>1</v>
      </c>
      <c r="F295" s="89">
        <f t="shared" si="328"/>
        <v>0.66666666666666663</v>
      </c>
      <c r="G295" s="2">
        <f t="shared" si="294"/>
        <v>222.4</v>
      </c>
      <c r="H295" s="2">
        <f t="shared" si="295"/>
        <v>36686.203333333346</v>
      </c>
      <c r="I295" s="2">
        <f t="shared" si="300"/>
        <v>2.7349118341088845</v>
      </c>
      <c r="J295" s="72">
        <f t="shared" si="301"/>
        <v>1.0060991991967194</v>
      </c>
      <c r="L295" s="72">
        <f t="shared" si="297"/>
        <v>6.0806743675533969E-3</v>
      </c>
      <c r="M295" s="72">
        <f t="shared" ref="M295" si="339">LN(L295)</f>
        <v>-5.1026396734387358</v>
      </c>
    </row>
    <row r="296" spans="2:13" x14ac:dyDescent="0.25">
      <c r="B296" s="2">
        <f t="shared" si="326"/>
        <v>36686.203333333346</v>
      </c>
      <c r="C296" s="72">
        <v>334.6</v>
      </c>
      <c r="D296" s="89">
        <f t="shared" si="299"/>
        <v>0.66666666666666663</v>
      </c>
      <c r="E296" s="89">
        <f t="shared" si="327"/>
        <v>1</v>
      </c>
      <c r="F296" s="89">
        <f t="shared" si="328"/>
        <v>0.66666666666666663</v>
      </c>
      <c r="G296" s="2">
        <f t="shared" si="294"/>
        <v>223.06666666666666</v>
      </c>
      <c r="H296" s="2">
        <f t="shared" si="295"/>
        <v>36909.270000000011</v>
      </c>
      <c r="I296" s="2">
        <f t="shared" si="300"/>
        <v>2.7348604111966357</v>
      </c>
      <c r="J296" s="72">
        <f t="shared" si="301"/>
        <v>1.0060803966177658</v>
      </c>
      <c r="L296" s="72">
        <f t="shared" si="297"/>
        <v>6.0619855994203239E-3</v>
      </c>
      <c r="M296" s="72">
        <f t="shared" ref="M296" si="340">LN(L296)</f>
        <v>-5.1057178758986179</v>
      </c>
    </row>
    <row r="297" spans="2:13" x14ac:dyDescent="0.25">
      <c r="B297" s="2">
        <f t="shared" si="326"/>
        <v>36909.270000000011</v>
      </c>
      <c r="C297" s="72">
        <v>335.6</v>
      </c>
      <c r="D297" s="89">
        <f t="shared" si="299"/>
        <v>0.66666666666666663</v>
      </c>
      <c r="E297" s="89">
        <f t="shared" si="327"/>
        <v>1</v>
      </c>
      <c r="F297" s="89">
        <f t="shared" si="328"/>
        <v>0.66666666666666663</v>
      </c>
      <c r="G297" s="2">
        <f t="shared" si="294"/>
        <v>223.73333333333335</v>
      </c>
      <c r="H297" s="2">
        <f t="shared" si="295"/>
        <v>37133.003333333341</v>
      </c>
      <c r="I297" s="2">
        <f t="shared" si="300"/>
        <v>2.7348093095158554</v>
      </c>
      <c r="J297" s="72">
        <f t="shared" si="301"/>
        <v>1.0060617111455559</v>
      </c>
      <c r="L297" s="72">
        <f t="shared" si="297"/>
        <v>6.0434128831709094E-3</v>
      </c>
      <c r="M297" s="72">
        <f t="shared" ref="M297" si="341">LN(L297)</f>
        <v>-5.1087863797316926</v>
      </c>
    </row>
    <row r="298" spans="2:13" x14ac:dyDescent="0.25">
      <c r="B298" s="2">
        <f t="shared" si="326"/>
        <v>37133.003333333341</v>
      </c>
      <c r="C298" s="72">
        <v>336.6</v>
      </c>
      <c r="D298" s="89">
        <f t="shared" si="299"/>
        <v>0.66666666666666663</v>
      </c>
      <c r="E298" s="89">
        <f t="shared" si="327"/>
        <v>1</v>
      </c>
      <c r="F298" s="89">
        <f t="shared" si="328"/>
        <v>0.66666666666666663</v>
      </c>
      <c r="G298" s="2">
        <f t="shared" si="294"/>
        <v>224.4</v>
      </c>
      <c r="H298" s="2">
        <f t="shared" si="295"/>
        <v>37357.403333333343</v>
      </c>
      <c r="I298" s="2">
        <f t="shared" si="300"/>
        <v>2.7347585260292488</v>
      </c>
      <c r="J298" s="72">
        <f t="shared" si="301"/>
        <v>1.0060431416760347</v>
      </c>
      <c r="L298" s="72">
        <f t="shared" si="297"/>
        <v>6.0249551278549725E-3</v>
      </c>
      <c r="M298" s="72">
        <f t="shared" ref="M298" si="342">LN(L298)</f>
        <v>-5.1118452472920781</v>
      </c>
    </row>
    <row r="299" spans="2:13" x14ac:dyDescent="0.25">
      <c r="B299" s="2">
        <f t="shared" si="326"/>
        <v>37357.403333333343</v>
      </c>
      <c r="C299" s="72">
        <v>337.6</v>
      </c>
      <c r="D299" s="89">
        <f t="shared" si="299"/>
        <v>0.66666666666666663</v>
      </c>
      <c r="E299" s="89">
        <f t="shared" si="327"/>
        <v>1</v>
      </c>
      <c r="F299" s="89">
        <f t="shared" si="328"/>
        <v>0.66666666666666663</v>
      </c>
      <c r="G299" s="2">
        <f t="shared" si="294"/>
        <v>225.06666666666666</v>
      </c>
      <c r="H299" s="2">
        <f t="shared" si="295"/>
        <v>37582.470000000008</v>
      </c>
      <c r="I299" s="2">
        <f t="shared" si="300"/>
        <v>2.7347080577381093</v>
      </c>
      <c r="J299" s="72">
        <f t="shared" si="301"/>
        <v>1.006024687119135</v>
      </c>
      <c r="L299" s="72">
        <f t="shared" si="297"/>
        <v>6.0066112563053557E-3</v>
      </c>
      <c r="M299" s="72">
        <f t="shared" ref="M299" si="343">LN(L299)</f>
        <v>-5.114894540323033</v>
      </c>
    </row>
    <row r="300" spans="2:13" x14ac:dyDescent="0.25">
      <c r="B300" s="2">
        <f t="shared" si="326"/>
        <v>37582.470000000008</v>
      </c>
      <c r="C300" s="72">
        <v>338.6</v>
      </c>
      <c r="D300" s="89">
        <f t="shared" si="299"/>
        <v>0.66666666666666663</v>
      </c>
      <c r="E300" s="89">
        <f t="shared" si="327"/>
        <v>1</v>
      </c>
      <c r="F300" s="89">
        <f t="shared" si="328"/>
        <v>0.66666666666666663</v>
      </c>
      <c r="G300" s="2">
        <f t="shared" si="294"/>
        <v>225.73333333333335</v>
      </c>
      <c r="H300" s="2">
        <f t="shared" si="295"/>
        <v>37808.203333333338</v>
      </c>
      <c r="I300" s="2">
        <f t="shared" si="300"/>
        <v>2.7346579016817074</v>
      </c>
      <c r="J300" s="72">
        <f t="shared" si="301"/>
        <v>1.0060063463985558</v>
      </c>
      <c r="L300" s="72">
        <f t="shared" si="297"/>
        <v>5.9883802049208257E-3</v>
      </c>
      <c r="M300" s="72">
        <f t="shared" ref="M300" si="344">LN(L300)</f>
        <v>-5.1179343199646885</v>
      </c>
    </row>
    <row r="301" spans="2:13" x14ac:dyDescent="0.25">
      <c r="B301" s="2">
        <f t="shared" si="326"/>
        <v>37808.203333333338</v>
      </c>
      <c r="C301" s="72">
        <v>339.6</v>
      </c>
      <c r="D301" s="89">
        <f t="shared" si="299"/>
        <v>0.66666666666666663</v>
      </c>
      <c r="E301" s="89">
        <f t="shared" si="327"/>
        <v>1</v>
      </c>
      <c r="F301" s="89">
        <f t="shared" si="328"/>
        <v>0.66666666666666663</v>
      </c>
      <c r="G301" s="2">
        <f t="shared" si="294"/>
        <v>226.4</v>
      </c>
      <c r="H301" s="2">
        <f t="shared" si="295"/>
        <v>38034.60333333334</v>
      </c>
      <c r="I301" s="2">
        <f t="shared" si="300"/>
        <v>2.7346080549366794</v>
      </c>
      <c r="J301" s="72">
        <f t="shared" si="301"/>
        <v>1.0059881184515425</v>
      </c>
      <c r="L301" s="72">
        <f t="shared" si="297"/>
        <v>5.9702609234493472E-3</v>
      </c>
      <c r="M301" s="72">
        <f t="shared" ref="M301" si="345">LN(L301)</f>
        <v>-5.1209646467622854</v>
      </c>
    </row>
    <row r="302" spans="2:13" x14ac:dyDescent="0.25">
      <c r="B302" s="2">
        <f t="shared" si="326"/>
        <v>38034.60333333334</v>
      </c>
      <c r="C302" s="72">
        <v>340.6</v>
      </c>
      <c r="D302" s="89">
        <f t="shared" si="299"/>
        <v>0.66666666666666663</v>
      </c>
      <c r="E302" s="89">
        <f t="shared" si="327"/>
        <v>1</v>
      </c>
      <c r="F302" s="89">
        <f t="shared" si="328"/>
        <v>0.66666666666666663</v>
      </c>
      <c r="G302" s="2">
        <f t="shared" si="294"/>
        <v>227.06666666666666</v>
      </c>
      <c r="H302" s="2">
        <f t="shared" si="295"/>
        <v>38261.670000000006</v>
      </c>
      <c r="I302" s="2">
        <f t="shared" si="300"/>
        <v>2.7345585146164364</v>
      </c>
      <c r="J302" s="72">
        <f t="shared" si="301"/>
        <v>1.0059700022286722</v>
      </c>
      <c r="L302" s="72">
        <f t="shared" si="297"/>
        <v>5.9522523747777131E-3</v>
      </c>
      <c r="M302" s="72">
        <f t="shared" ref="M302" si="346">LN(L302)</f>
        <v>-5.1239855806739092</v>
      </c>
    </row>
    <row r="303" spans="2:13" x14ac:dyDescent="0.25">
      <c r="B303" s="2">
        <f t="shared" si="326"/>
        <v>38261.670000000006</v>
      </c>
      <c r="C303" s="72">
        <v>341.6</v>
      </c>
      <c r="D303" s="89">
        <f t="shared" si="299"/>
        <v>0.66666666666666663</v>
      </c>
      <c r="E303" s="89">
        <f t="shared" si="327"/>
        <v>1</v>
      </c>
      <c r="F303" s="89">
        <f t="shared" si="328"/>
        <v>0.66666666666666663</v>
      </c>
      <c r="G303" s="2">
        <f t="shared" si="294"/>
        <v>227.73333333333335</v>
      </c>
      <c r="H303" s="2">
        <f t="shared" si="295"/>
        <v>38489.403333333335</v>
      </c>
      <c r="I303" s="2">
        <f t="shared" si="300"/>
        <v>2.7345092778705853</v>
      </c>
      <c r="J303" s="72">
        <f t="shared" si="301"/>
        <v>1.0059519966936448</v>
      </c>
      <c r="L303" s="72">
        <f t="shared" si="297"/>
        <v>5.9343535347257392E-3</v>
      </c>
      <c r="M303" s="72">
        <f t="shared" ref="M303" si="347">LN(L303)</f>
        <v>-5.126997181077992</v>
      </c>
    </row>
    <row r="304" spans="2:13" x14ac:dyDescent="0.25">
      <c r="B304" s="2">
        <f t="shared" si="326"/>
        <v>38489.403333333335</v>
      </c>
      <c r="C304" s="72">
        <v>342.6</v>
      </c>
      <c r="D304" s="89">
        <f t="shared" si="299"/>
        <v>0.66666666666666663</v>
      </c>
      <c r="E304" s="89">
        <f t="shared" si="327"/>
        <v>1</v>
      </c>
      <c r="F304" s="89">
        <f t="shared" si="328"/>
        <v>0.66666666666666663</v>
      </c>
      <c r="G304" s="2">
        <f t="shared" si="294"/>
        <v>228.4</v>
      </c>
      <c r="H304" s="2">
        <f t="shared" si="295"/>
        <v>38717.803333333337</v>
      </c>
      <c r="I304" s="2">
        <f t="shared" si="300"/>
        <v>2.7344603418843541</v>
      </c>
      <c r="J304" s="72">
        <f t="shared" si="301"/>
        <v>1.0059341008230751</v>
      </c>
      <c r="L304" s="72">
        <f t="shared" si="297"/>
        <v>5.9165633918421799E-3</v>
      </c>
      <c r="M304" s="72">
        <f t="shared" ref="M304" si="348">LN(L304)</f>
        <v>-5.1299995067810737</v>
      </c>
    </row>
    <row r="305" spans="2:13" x14ac:dyDescent="0.25">
      <c r="B305" s="2">
        <f t="shared" si="326"/>
        <v>38717.803333333337</v>
      </c>
      <c r="C305" s="72">
        <v>343.6</v>
      </c>
      <c r="D305" s="89">
        <f t="shared" si="299"/>
        <v>0.66666666666666663</v>
      </c>
      <c r="E305" s="89">
        <f t="shared" si="327"/>
        <v>1</v>
      </c>
      <c r="F305" s="89">
        <f t="shared" si="328"/>
        <v>0.66666666666666663</v>
      </c>
      <c r="G305" s="2">
        <f t="shared" si="294"/>
        <v>229.06666666666666</v>
      </c>
      <c r="H305" s="2">
        <f t="shared" si="295"/>
        <v>38946.870000000003</v>
      </c>
      <c r="I305" s="2">
        <f t="shared" si="300"/>
        <v>2.7344117038780316</v>
      </c>
      <c r="J305" s="72">
        <f t="shared" si="301"/>
        <v>1.0059163136062901</v>
      </c>
      <c r="L305" s="72">
        <f t="shared" si="297"/>
        <v>5.898880947205227E-3</v>
      </c>
      <c r="M305" s="72">
        <f t="shared" ref="M305" si="349">LN(L305)</f>
        <v>-5.1329926160253017</v>
      </c>
    </row>
    <row r="306" spans="2:13" x14ac:dyDescent="0.25">
      <c r="B306" s="2">
        <f t="shared" si="326"/>
        <v>38946.870000000003</v>
      </c>
      <c r="C306" s="72">
        <v>344.6</v>
      </c>
      <c r="D306" s="89">
        <f t="shared" si="299"/>
        <v>0.66666666666666663</v>
      </c>
      <c r="E306" s="89">
        <f t="shared" si="327"/>
        <v>1</v>
      </c>
      <c r="F306" s="89">
        <f t="shared" si="328"/>
        <v>0.66666666666666663</v>
      </c>
      <c r="G306" s="2">
        <f t="shared" si="294"/>
        <v>229.73333333333335</v>
      </c>
      <c r="H306" s="2">
        <f t="shared" si="295"/>
        <v>39176.603333333333</v>
      </c>
      <c r="I306" s="2">
        <f t="shared" si="300"/>
        <v>2.7343633611064222</v>
      </c>
      <c r="J306" s="72">
        <f t="shared" si="301"/>
        <v>1.0058986340451319</v>
      </c>
      <c r="L306" s="72">
        <f t="shared" si="297"/>
        <v>5.8813052142291274E-3</v>
      </c>
      <c r="M306" s="72">
        <f t="shared" ref="M306" si="350">LN(L306)</f>
        <v>-5.135976566495418</v>
      </c>
    </row>
    <row r="307" spans="2:13" x14ac:dyDescent="0.25">
      <c r="B307" s="2">
        <f t="shared" si="326"/>
        <v>39176.603333333333</v>
      </c>
      <c r="C307" s="72">
        <v>345.6</v>
      </c>
      <c r="D307" s="89">
        <f t="shared" si="299"/>
        <v>0.66666666666666663</v>
      </c>
      <c r="E307" s="89">
        <f t="shared" si="327"/>
        <v>1</v>
      </c>
      <c r="F307" s="89">
        <f t="shared" si="328"/>
        <v>0.66666666666666663</v>
      </c>
      <c r="G307" s="2">
        <f t="shared" si="294"/>
        <v>230.4</v>
      </c>
      <c r="H307" s="2">
        <f t="shared" si="295"/>
        <v>39407.003333333334</v>
      </c>
      <c r="I307" s="2">
        <f t="shared" si="300"/>
        <v>2.7343153108583031</v>
      </c>
      <c r="J307" s="72">
        <f t="shared" si="301"/>
        <v>1.0058810611537619</v>
      </c>
      <c r="L307" s="72">
        <f t="shared" si="297"/>
        <v>5.8638352184712033E-3</v>
      </c>
      <c r="M307" s="72">
        <f t="shared" ref="M307" si="351">LN(L307)</f>
        <v>-5.1389514153261739</v>
      </c>
    </row>
    <row r="308" spans="2:13" x14ac:dyDescent="0.25">
      <c r="B308" s="2">
        <f t="shared" si="326"/>
        <v>39407.003333333334</v>
      </c>
      <c r="C308" s="72">
        <v>346.6</v>
      </c>
      <c r="D308" s="89">
        <f t="shared" si="299"/>
        <v>0.66666666666666663</v>
      </c>
      <c r="E308" s="89">
        <f t="shared" si="327"/>
        <v>1</v>
      </c>
      <c r="F308" s="89">
        <f t="shared" si="328"/>
        <v>0.66666666666666663</v>
      </c>
      <c r="G308" s="2">
        <f t="shared" si="294"/>
        <v>231.06666666666666</v>
      </c>
      <c r="H308" s="2">
        <f t="shared" si="295"/>
        <v>39638.07</v>
      </c>
      <c r="I308" s="2">
        <f t="shared" si="300"/>
        <v>2.7342675504558951</v>
      </c>
      <c r="J308" s="72">
        <f t="shared" si="301"/>
        <v>1.0058635939584681</v>
      </c>
      <c r="L308" s="72">
        <f t="shared" si="297"/>
        <v>5.8464699974430075E-3</v>
      </c>
      <c r="M308" s="72">
        <f t="shared" ref="M308" si="352">LN(L308)</f>
        <v>-5.1419172191095441</v>
      </c>
    </row>
    <row r="309" spans="2:13" x14ac:dyDescent="0.25">
      <c r="B309" s="2">
        <f t="shared" si="326"/>
        <v>39638.07</v>
      </c>
      <c r="C309" s="72">
        <v>347.6</v>
      </c>
      <c r="D309" s="89">
        <f t="shared" si="299"/>
        <v>0.66666666666666663</v>
      </c>
      <c r="E309" s="89">
        <f t="shared" si="327"/>
        <v>1</v>
      </c>
      <c r="F309" s="89">
        <f t="shared" si="328"/>
        <v>0.66666666666666663</v>
      </c>
      <c r="G309" s="2">
        <f t="shared" si="294"/>
        <v>231.73333333333335</v>
      </c>
      <c r="H309" s="2">
        <f t="shared" si="295"/>
        <v>39869.80333333333</v>
      </c>
      <c r="I309" s="2">
        <f t="shared" si="300"/>
        <v>2.734220077254347</v>
      </c>
      <c r="J309" s="72">
        <f t="shared" si="301"/>
        <v>1.0058462314974803</v>
      </c>
      <c r="L309" s="72">
        <f t="shared" si="297"/>
        <v>5.8292086004278392E-3</v>
      </c>
      <c r="M309" s="72">
        <f t="shared" ref="M309" si="353">LN(L309)</f>
        <v>-5.144874033901333</v>
      </c>
    </row>
    <row r="310" spans="2:13" x14ac:dyDescent="0.25">
      <c r="B310" s="2">
        <f t="shared" si="326"/>
        <v>39869.80333333333</v>
      </c>
      <c r="C310" s="72">
        <v>348.6</v>
      </c>
      <c r="D310" s="89">
        <f t="shared" si="299"/>
        <v>0.66666666666666663</v>
      </c>
      <c r="E310" s="89">
        <f t="shared" si="327"/>
        <v>1</v>
      </c>
      <c r="F310" s="89">
        <f t="shared" si="328"/>
        <v>0.66666666666666663</v>
      </c>
      <c r="G310" s="2">
        <f t="shared" si="294"/>
        <v>232.4</v>
      </c>
      <c r="H310" s="2">
        <f t="shared" si="295"/>
        <v>40102.203333333331</v>
      </c>
      <c r="I310" s="2">
        <f t="shared" si="300"/>
        <v>2.7341728886412247</v>
      </c>
      <c r="J310" s="72">
        <f t="shared" si="301"/>
        <v>1.0058289728207839</v>
      </c>
      <c r="L310" s="72">
        <f t="shared" si="297"/>
        <v>5.8120500882984285E-3</v>
      </c>
      <c r="M310" s="72">
        <f t="shared" ref="M310" si="354">LN(L310)</f>
        <v>-5.1478219152282305</v>
      </c>
    </row>
    <row r="311" spans="2:13" x14ac:dyDescent="0.25">
      <c r="B311" s="2">
        <f t="shared" si="326"/>
        <v>40102.203333333331</v>
      </c>
      <c r="C311" s="72">
        <v>349.6</v>
      </c>
      <c r="D311" s="89">
        <f t="shared" si="299"/>
        <v>0.66666666666666663</v>
      </c>
      <c r="E311" s="89">
        <f t="shared" si="327"/>
        <v>1</v>
      </c>
      <c r="F311" s="89">
        <f t="shared" si="328"/>
        <v>0.66666666666666663</v>
      </c>
      <c r="G311" s="2">
        <f t="shared" si="294"/>
        <v>233.06666666666666</v>
      </c>
      <c r="H311" s="2">
        <f t="shared" si="295"/>
        <v>40335.269999999997</v>
      </c>
      <c r="I311" s="2">
        <f t="shared" si="300"/>
        <v>2.7341259820360091</v>
      </c>
      <c r="J311" s="72">
        <f t="shared" si="301"/>
        <v>1.0058118169899393</v>
      </c>
      <c r="L311" s="72">
        <f t="shared" si="297"/>
        <v>5.7949935333389954E-3</v>
      </c>
      <c r="M311" s="72">
        <f t="shared" ref="M311" si="355">LN(L311)</f>
        <v>-5.1507609180945826</v>
      </c>
    </row>
    <row r="312" spans="2:13" x14ac:dyDescent="0.25">
      <c r="B312" s="2">
        <f t="shared" si="326"/>
        <v>40335.269999999997</v>
      </c>
      <c r="C312" s="72">
        <v>350.6</v>
      </c>
      <c r="D312" s="89">
        <f t="shared" si="299"/>
        <v>0.66666666666666663</v>
      </c>
      <c r="E312" s="89">
        <f t="shared" si="327"/>
        <v>1</v>
      </c>
      <c r="F312" s="89">
        <f t="shared" si="328"/>
        <v>0.66666666666666663</v>
      </c>
      <c r="G312" s="2">
        <f t="shared" si="294"/>
        <v>233.73333333333335</v>
      </c>
      <c r="H312" s="2">
        <f t="shared" si="295"/>
        <v>40569.003333333327</v>
      </c>
      <c r="I312" s="2">
        <f t="shared" si="300"/>
        <v>2.7340793548896096</v>
      </c>
      <c r="J312" s="72">
        <f t="shared" si="301"/>
        <v>1.0057947630779049</v>
      </c>
      <c r="L312" s="72">
        <f t="shared" si="297"/>
        <v>5.7780380190712308E-3</v>
      </c>
      <c r="M312" s="72">
        <f t="shared" ref="M312" si="356">LN(L312)</f>
        <v>-5.1536910969889504</v>
      </c>
    </row>
    <row r="313" spans="2:13" x14ac:dyDescent="0.25">
      <c r="B313" s="2">
        <f t="shared" si="326"/>
        <v>40569.003333333327</v>
      </c>
      <c r="C313" s="72">
        <v>351.6</v>
      </c>
      <c r="D313" s="89">
        <f t="shared" si="299"/>
        <v>0.66666666666666663</v>
      </c>
      <c r="E313" s="89">
        <f t="shared" si="327"/>
        <v>1</v>
      </c>
      <c r="F313" s="89">
        <f t="shared" si="328"/>
        <v>0.66666666666666663</v>
      </c>
      <c r="G313" s="2">
        <f t="shared" si="294"/>
        <v>234.4</v>
      </c>
      <c r="H313" s="2">
        <f t="shared" si="295"/>
        <v>40803.403333333328</v>
      </c>
      <c r="I313" s="2">
        <f t="shared" si="300"/>
        <v>2.734033004683881</v>
      </c>
      <c r="J313" s="72">
        <f t="shared" si="301"/>
        <v>1.0057778101688637</v>
      </c>
      <c r="L313" s="72">
        <f t="shared" si="297"/>
        <v>5.7611826400835522E-3</v>
      </c>
      <c r="M313" s="72">
        <f t="shared" ref="M313" si="357">LN(L313)</f>
        <v>-5.1566125058905428</v>
      </c>
    </row>
    <row r="314" spans="2:13" x14ac:dyDescent="0.25">
      <c r="B314" s="2">
        <f t="shared" si="326"/>
        <v>40803.403333333328</v>
      </c>
      <c r="C314" s="72">
        <v>352.6</v>
      </c>
      <c r="D314" s="89">
        <f t="shared" si="299"/>
        <v>0.66666666666666663</v>
      </c>
      <c r="E314" s="89">
        <f t="shared" si="327"/>
        <v>1</v>
      </c>
      <c r="F314" s="89">
        <f t="shared" si="328"/>
        <v>0.66666666666666663</v>
      </c>
      <c r="G314" s="2">
        <f t="shared" si="294"/>
        <v>235.06666666666666</v>
      </c>
      <c r="H314" s="2">
        <f t="shared" si="295"/>
        <v>41038.469999999994</v>
      </c>
      <c r="I314" s="2">
        <f t="shared" si="300"/>
        <v>2.73398692893115</v>
      </c>
      <c r="J314" s="72">
        <f t="shared" si="301"/>
        <v>1.0057609573580504</v>
      </c>
      <c r="L314" s="72">
        <f t="shared" si="297"/>
        <v>5.7444265018616368E-3</v>
      </c>
      <c r="M314" s="72">
        <f t="shared" ref="M314" si="358">LN(L314)</f>
        <v>-5.1595251982758779</v>
      </c>
    </row>
    <row r="315" spans="2:13" x14ac:dyDescent="0.25">
      <c r="B315" s="2">
        <f t="shared" si="326"/>
        <v>41038.469999999994</v>
      </c>
      <c r="C315" s="72">
        <v>353.6</v>
      </c>
      <c r="D315" s="89">
        <f t="shared" si="299"/>
        <v>0.66666666666666663</v>
      </c>
      <c r="E315" s="89">
        <f t="shared" si="327"/>
        <v>1</v>
      </c>
      <c r="F315" s="89">
        <f t="shared" si="328"/>
        <v>0.66666666666666663</v>
      </c>
      <c r="G315" s="2">
        <f t="shared" si="294"/>
        <v>235.73333333333335</v>
      </c>
      <c r="H315" s="2">
        <f t="shared" si="295"/>
        <v>41274.203333333324</v>
      </c>
      <c r="I315" s="2">
        <f t="shared" si="300"/>
        <v>2.7339411251737529</v>
      </c>
      <c r="J315" s="72">
        <f t="shared" si="301"/>
        <v>1.0057442037515856</v>
      </c>
      <c r="L315" s="72">
        <f t="shared" si="297"/>
        <v>5.7277687206248751E-3</v>
      </c>
      <c r="M315" s="72">
        <f t="shared" ref="M315" si="359">LN(L315)</f>
        <v>-5.1624292271248455</v>
      </c>
    </row>
    <row r="316" spans="2:13" x14ac:dyDescent="0.25">
      <c r="B316" s="2">
        <f t="shared" si="326"/>
        <v>41274.203333333324</v>
      </c>
      <c r="C316" s="72">
        <v>354.6</v>
      </c>
      <c r="D316" s="89">
        <f t="shared" si="299"/>
        <v>0.66666666666666663</v>
      </c>
      <c r="E316" s="89">
        <f t="shared" si="327"/>
        <v>1</v>
      </c>
      <c r="F316" s="89">
        <f t="shared" si="328"/>
        <v>0.66666666666666663</v>
      </c>
      <c r="G316" s="2">
        <f t="shared" si="294"/>
        <v>236.4</v>
      </c>
      <c r="H316" s="2">
        <f t="shared" si="295"/>
        <v>41510.603333333325</v>
      </c>
      <c r="I316" s="2">
        <f t="shared" si="300"/>
        <v>2.7338955909835798</v>
      </c>
      <c r="J316" s="72">
        <f t="shared" si="301"/>
        <v>1.00572754846631</v>
      </c>
      <c r="L316" s="72">
        <f t="shared" si="297"/>
        <v>5.7112084231634476E-3</v>
      </c>
      <c r="M316" s="72">
        <f t="shared" ref="M316" si="360">LN(L316)</f>
        <v>-5.1653246449270886</v>
      </c>
    </row>
    <row r="317" spans="2:13" x14ac:dyDescent="0.25">
      <c r="B317" s="2">
        <f t="shared" si="326"/>
        <v>41510.603333333325</v>
      </c>
      <c r="C317" s="72">
        <v>355.6</v>
      </c>
      <c r="D317" s="89">
        <f t="shared" si="299"/>
        <v>0.66666666666666663</v>
      </c>
      <c r="E317" s="89">
        <f t="shared" si="327"/>
        <v>1</v>
      </c>
      <c r="F317" s="89">
        <f t="shared" si="328"/>
        <v>0.66666666666666663</v>
      </c>
      <c r="G317" s="2">
        <f t="shared" si="294"/>
        <v>237.06666666666666</v>
      </c>
      <c r="H317" s="2">
        <f t="shared" si="295"/>
        <v>41747.669999999991</v>
      </c>
      <c r="I317" s="2">
        <f t="shared" si="300"/>
        <v>2.7338503239616285</v>
      </c>
      <c r="J317" s="72">
        <f t="shared" si="301"/>
        <v>1.0057109906296231</v>
      </c>
      <c r="L317" s="72">
        <f t="shared" si="297"/>
        <v>5.6947447466797751E-3</v>
      </c>
      <c r="M317" s="72">
        <f t="shared" ref="M317" si="361">LN(L317)</f>
        <v>-5.1682115036880312</v>
      </c>
    </row>
    <row r="318" spans="2:13" x14ac:dyDescent="0.25">
      <c r="B318" s="2">
        <f t="shared" si="326"/>
        <v>41747.669999999991</v>
      </c>
      <c r="C318" s="72">
        <v>356.6</v>
      </c>
      <c r="D318" s="89">
        <f t="shared" si="299"/>
        <v>0.66666666666666663</v>
      </c>
      <c r="E318" s="89">
        <f t="shared" si="327"/>
        <v>1</v>
      </c>
      <c r="F318" s="89">
        <f t="shared" si="328"/>
        <v>0.66666666666666663</v>
      </c>
      <c r="G318" s="2">
        <f t="shared" si="294"/>
        <v>237.73333333333335</v>
      </c>
      <c r="H318" s="2">
        <f t="shared" si="295"/>
        <v>41985.403333333321</v>
      </c>
      <c r="I318" s="2">
        <f t="shared" si="300"/>
        <v>2.7338053217375635</v>
      </c>
      <c r="J318" s="72">
        <f t="shared" si="301"/>
        <v>1.0056945293793242</v>
      </c>
      <c r="L318" s="72">
        <f t="shared" si="297"/>
        <v>5.6783768386319189E-3</v>
      </c>
      <c r="M318" s="72">
        <f t="shared" ref="M318" si="362">LN(L318)</f>
        <v>-5.1710898549349817</v>
      </c>
    </row>
    <row r="319" spans="2:13" x14ac:dyDescent="0.25">
      <c r="B319" s="2">
        <f t="shared" si="326"/>
        <v>41985.403333333321</v>
      </c>
      <c r="C319" s="72">
        <v>357.6</v>
      </c>
      <c r="D319" s="89">
        <f t="shared" si="299"/>
        <v>0.66666666666666663</v>
      </c>
      <c r="E319" s="89">
        <f t="shared" si="327"/>
        <v>1</v>
      </c>
      <c r="F319" s="89">
        <f t="shared" si="328"/>
        <v>0.66666666666666663</v>
      </c>
      <c r="G319" s="2">
        <f t="shared" si="294"/>
        <v>238.4</v>
      </c>
      <c r="H319" s="2">
        <f t="shared" si="295"/>
        <v>42223.803333333322</v>
      </c>
      <c r="I319" s="2">
        <f t="shared" si="300"/>
        <v>2.7337605819692885</v>
      </c>
      <c r="J319" s="72">
        <f t="shared" si="301"/>
        <v>1.0056781638634571</v>
      </c>
      <c r="L319" s="72">
        <f t="shared" si="297"/>
        <v>5.662103856580919E-3</v>
      </c>
      <c r="M319" s="72">
        <f t="shared" ref="M319" si="363">LN(L319)</f>
        <v>-5.1739597497229441</v>
      </c>
    </row>
    <row r="320" spans="2:13" x14ac:dyDescent="0.25">
      <c r="B320" s="2">
        <f t="shared" si="326"/>
        <v>42223.803333333322</v>
      </c>
      <c r="C320" s="72">
        <v>358.6</v>
      </c>
      <c r="D320" s="89">
        <f t="shared" si="299"/>
        <v>0.66666666666666663</v>
      </c>
      <c r="E320" s="89">
        <f t="shared" si="327"/>
        <v>1</v>
      </c>
      <c r="F320" s="89">
        <f t="shared" si="328"/>
        <v>0.66666666666666663</v>
      </c>
      <c r="G320" s="2">
        <f t="shared" si="294"/>
        <v>239.06666666666666</v>
      </c>
      <c r="H320" s="2">
        <f t="shared" si="295"/>
        <v>42462.869999999988</v>
      </c>
      <c r="I320" s="2">
        <f t="shared" si="300"/>
        <v>2.73371610234252</v>
      </c>
      <c r="J320" s="72">
        <f t="shared" si="301"/>
        <v>1.0056618932401558</v>
      </c>
      <c r="L320" s="72">
        <f t="shared" si="297"/>
        <v>5.6459249680391923E-3</v>
      </c>
      <c r="M320" s="72">
        <f t="shared" ref="M320" si="364">LN(L320)</f>
        <v>-5.1768212386406338</v>
      </c>
    </row>
    <row r="321" spans="2:13" x14ac:dyDescent="0.25">
      <c r="B321" s="2">
        <f t="shared" si="326"/>
        <v>42462.869999999988</v>
      </c>
      <c r="C321" s="72">
        <v>359.6</v>
      </c>
      <c r="D321" s="89">
        <f t="shared" si="299"/>
        <v>0.66666666666666663</v>
      </c>
      <c r="E321" s="89">
        <f t="shared" si="327"/>
        <v>1</v>
      </c>
      <c r="F321" s="89">
        <f t="shared" si="328"/>
        <v>0.66666666666666663</v>
      </c>
      <c r="G321" s="2">
        <f t="shared" si="294"/>
        <v>239.73333333333335</v>
      </c>
      <c r="H321" s="2">
        <f t="shared" si="295"/>
        <v>42702.603333333318</v>
      </c>
      <c r="I321" s="2">
        <f t="shared" si="300"/>
        <v>2.7336718805703746</v>
      </c>
      <c r="J321" s="72">
        <f t="shared" si="301"/>
        <v>1.0056457166774957</v>
      </c>
      <c r="L321" s="72">
        <f t="shared" si="297"/>
        <v>5.6298393503239836E-3</v>
      </c>
      <c r="M321" s="72">
        <f t="shared" ref="M321" si="365">LN(L321)</f>
        <v>-5.1796743718159899</v>
      </c>
    </row>
    <row r="322" spans="2:13" x14ac:dyDescent="0.25">
      <c r="B322" s="2">
        <f t="shared" si="326"/>
        <v>42702.603333333318</v>
      </c>
      <c r="C322" s="72">
        <v>360.6</v>
      </c>
      <c r="D322" s="89">
        <f t="shared" si="299"/>
        <v>0.66666666666666663</v>
      </c>
      <c r="E322" s="89">
        <f t="shared" si="327"/>
        <v>1</v>
      </c>
      <c r="F322" s="89">
        <f t="shared" si="328"/>
        <v>0.66666666666666663</v>
      </c>
      <c r="G322" s="2">
        <f t="shared" si="294"/>
        <v>240.4</v>
      </c>
      <c r="H322" s="2">
        <f t="shared" si="295"/>
        <v>42943.003333333319</v>
      </c>
      <c r="I322" s="2">
        <f t="shared" si="300"/>
        <v>2.7336279143929607</v>
      </c>
      <c r="J322" s="72">
        <f t="shared" si="301"/>
        <v>1.0056296333533452</v>
      </c>
      <c r="L322" s="72">
        <f t="shared" si="297"/>
        <v>5.6138461904112142E-3</v>
      </c>
      <c r="M322" s="72">
        <f t="shared" ref="M322" si="366">LN(L322)</f>
        <v>-5.1825191989220016</v>
      </c>
    </row>
    <row r="323" spans="2:13" x14ac:dyDescent="0.25">
      <c r="B323" s="2">
        <f t="shared" si="326"/>
        <v>42943.003333333319</v>
      </c>
      <c r="C323" s="72">
        <v>361.6</v>
      </c>
      <c r="D323" s="89">
        <f t="shared" si="299"/>
        <v>0.66666666666666663</v>
      </c>
      <c r="E323" s="89">
        <f t="shared" si="327"/>
        <v>1</v>
      </c>
      <c r="F323" s="89">
        <f t="shared" si="328"/>
        <v>0.66666666666666663</v>
      </c>
      <c r="G323" s="2">
        <f t="shared" ref="G323:G386" si="367">C323*F323</f>
        <v>241.06666666666666</v>
      </c>
      <c r="H323" s="2">
        <f t="shared" ref="H323:H386" si="368">B323+G323</f>
        <v>43184.069999999985</v>
      </c>
      <c r="I323" s="2">
        <f t="shared" si="300"/>
        <v>2.7335842015769742</v>
      </c>
      <c r="J323" s="72">
        <f t="shared" si="301"/>
        <v>1.0056136424552202</v>
      </c>
      <c r="L323" s="72">
        <f t="shared" si="297"/>
        <v>5.5979446847926129E-3</v>
      </c>
      <c r="M323" s="72">
        <f t="shared" ref="M323" si="369">LN(L323)</f>
        <v>-5.1853557691823156</v>
      </c>
    </row>
    <row r="324" spans="2:13" x14ac:dyDescent="0.25">
      <c r="B324" s="2">
        <f t="shared" si="326"/>
        <v>43184.069999999985</v>
      </c>
      <c r="C324" s="72">
        <v>362.6</v>
      </c>
      <c r="D324" s="89">
        <f t="shared" si="299"/>
        <v>0.66666666666666663</v>
      </c>
      <c r="E324" s="89">
        <f t="shared" si="327"/>
        <v>1</v>
      </c>
      <c r="F324" s="89">
        <f t="shared" si="328"/>
        <v>0.66666666666666663</v>
      </c>
      <c r="G324" s="2">
        <f t="shared" si="367"/>
        <v>241.73333333333335</v>
      </c>
      <c r="H324" s="2">
        <f t="shared" si="368"/>
        <v>43425.803333333315</v>
      </c>
      <c r="I324" s="2">
        <f t="shared" si="300"/>
        <v>2.7335407399153127</v>
      </c>
      <c r="J324" s="72">
        <f t="shared" si="301"/>
        <v>1.0055977431801433</v>
      </c>
      <c r="L324" s="72">
        <f t="shared" ref="L324:L387" si="370">LN(J324)</f>
        <v>5.5821340393370084E-3</v>
      </c>
      <c r="M324" s="72">
        <f t="shared" ref="M324" si="371">LN(L324)</f>
        <v>-5.1881841313764792</v>
      </c>
    </row>
    <row r="325" spans="2:13" x14ac:dyDescent="0.25">
      <c r="B325" s="2">
        <f t="shared" si="326"/>
        <v>43425.803333333315</v>
      </c>
      <c r="C325" s="72">
        <v>363.6</v>
      </c>
      <c r="D325" s="89">
        <f t="shared" ref="D325:D388" si="372">2/3</f>
        <v>0.66666666666666663</v>
      </c>
      <c r="E325" s="89">
        <f t="shared" si="327"/>
        <v>1</v>
      </c>
      <c r="F325" s="89">
        <f t="shared" si="328"/>
        <v>0.66666666666666663</v>
      </c>
      <c r="G325" s="2">
        <f t="shared" si="367"/>
        <v>242.4</v>
      </c>
      <c r="H325" s="2">
        <f t="shared" si="368"/>
        <v>43668.203333333317</v>
      </c>
      <c r="I325" s="2">
        <f t="shared" ref="I325:I388" si="373">(EXP(H325/H324))</f>
        <v>2.7334975272266822</v>
      </c>
      <c r="J325" s="72">
        <f t="shared" ref="J325:J388" si="374">H325/H324</f>
        <v>1.0055819347345023</v>
      </c>
      <c r="L325" s="72">
        <f t="shared" si="370"/>
        <v>5.5664134691513628E-3</v>
      </c>
      <c r="M325" s="72">
        <f t="shared" ref="M325" si="375">LN(L325)</f>
        <v>-5.19100433384558</v>
      </c>
    </row>
    <row r="326" spans="2:13" x14ac:dyDescent="0.25">
      <c r="B326" s="2">
        <f t="shared" si="326"/>
        <v>43668.203333333317</v>
      </c>
      <c r="C326" s="72">
        <v>364.6</v>
      </c>
      <c r="D326" s="89">
        <f t="shared" si="372"/>
        <v>0.66666666666666663</v>
      </c>
      <c r="E326" s="89">
        <f t="shared" si="327"/>
        <v>1</v>
      </c>
      <c r="F326" s="89">
        <f t="shared" si="328"/>
        <v>0.66666666666666663</v>
      </c>
      <c r="G326" s="2">
        <f t="shared" si="367"/>
        <v>243.06666666666666</v>
      </c>
      <c r="H326" s="2">
        <f t="shared" si="368"/>
        <v>43911.269999999982</v>
      </c>
      <c r="I326" s="2">
        <f t="shared" si="373"/>
        <v>2.7334545613552192</v>
      </c>
      <c r="J326" s="72">
        <f t="shared" si="374"/>
        <v>1.0055662163339136</v>
      </c>
      <c r="L326" s="72">
        <f t="shared" si="370"/>
        <v>5.550782198445979E-3</v>
      </c>
      <c r="M326" s="72">
        <f t="shared" ref="M326" si="376">LN(L326)</f>
        <v>-5.1938164244974985</v>
      </c>
    </row>
    <row r="327" spans="2:13" x14ac:dyDescent="0.25">
      <c r="B327" s="2">
        <f t="shared" si="326"/>
        <v>43911.269999999982</v>
      </c>
      <c r="C327" s="72">
        <v>365.6</v>
      </c>
      <c r="D327" s="89">
        <f t="shared" si="372"/>
        <v>0.66666666666666663</v>
      </c>
      <c r="E327" s="89">
        <f t="shared" si="327"/>
        <v>1</v>
      </c>
      <c r="F327" s="89">
        <f t="shared" si="328"/>
        <v>0.66666666666666663</v>
      </c>
      <c r="G327" s="2">
        <f t="shared" si="367"/>
        <v>243.73333333333335</v>
      </c>
      <c r="H327" s="2">
        <f t="shared" si="368"/>
        <v>44155.003333333312</v>
      </c>
      <c r="I327" s="2">
        <f t="shared" si="373"/>
        <v>2.7334118401701213</v>
      </c>
      <c r="J327" s="72">
        <f t="shared" si="374"/>
        <v>1.0055505872030877</v>
      </c>
      <c r="L327" s="72">
        <f t="shared" si="370"/>
        <v>5.5352394604023161E-3</v>
      </c>
      <c r="M327" s="72">
        <f t="shared" ref="M327" si="377">LN(L327)</f>
        <v>-5.1966204508120368</v>
      </c>
    </row>
    <row r="328" spans="2:13" x14ac:dyDescent="0.25">
      <c r="B328" s="2">
        <f t="shared" si="326"/>
        <v>44155.003333333312</v>
      </c>
      <c r="C328" s="72">
        <v>366.6</v>
      </c>
      <c r="D328" s="89">
        <f t="shared" si="372"/>
        <v>0.66666666666666663</v>
      </c>
      <c r="E328" s="89">
        <f t="shared" si="327"/>
        <v>1</v>
      </c>
      <c r="F328" s="89">
        <f t="shared" si="328"/>
        <v>0.66666666666666663</v>
      </c>
      <c r="G328" s="2">
        <f t="shared" si="367"/>
        <v>244.4</v>
      </c>
      <c r="H328" s="2">
        <f t="shared" si="368"/>
        <v>44399.403333333314</v>
      </c>
      <c r="I328" s="2">
        <f t="shared" si="373"/>
        <v>2.7333693615652779</v>
      </c>
      <c r="J328" s="72">
        <f t="shared" si="374"/>
        <v>1.0055350465756958</v>
      </c>
      <c r="L328" s="72">
        <f t="shared" si="370"/>
        <v>5.5197844970421035E-3</v>
      </c>
      <c r="M328" s="72">
        <f t="shared" ref="M328" si="378">LN(L328)</f>
        <v>-5.1994164598461525</v>
      </c>
    </row>
    <row r="329" spans="2:13" x14ac:dyDescent="0.25">
      <c r="B329" s="2">
        <f t="shared" si="326"/>
        <v>44399.403333333314</v>
      </c>
      <c r="C329" s="72">
        <v>367.6</v>
      </c>
      <c r="D329" s="89">
        <f t="shared" si="372"/>
        <v>0.66666666666666663</v>
      </c>
      <c r="E329" s="89">
        <f t="shared" si="327"/>
        <v>1</v>
      </c>
      <c r="F329" s="89">
        <f t="shared" si="328"/>
        <v>0.66666666666666663</v>
      </c>
      <c r="G329" s="2">
        <f t="shared" si="367"/>
        <v>245.06666666666666</v>
      </c>
      <c r="H329" s="2">
        <f t="shared" si="368"/>
        <v>44644.469999999979</v>
      </c>
      <c r="I329" s="2">
        <f t="shared" si="373"/>
        <v>2.7333271234589085</v>
      </c>
      <c r="J329" s="72">
        <f t="shared" si="374"/>
        <v>1.0055195936942396</v>
      </c>
      <c r="L329" s="72">
        <f t="shared" si="370"/>
        <v>5.504416559098415E-3</v>
      </c>
      <c r="M329" s="72">
        <f t="shared" ref="M329" si="379">LN(L329)</f>
        <v>-5.2022044982391771</v>
      </c>
    </row>
    <row r="330" spans="2:13" x14ac:dyDescent="0.25">
      <c r="B330" s="2">
        <f t="shared" si="326"/>
        <v>44644.469999999979</v>
      </c>
      <c r="C330" s="72">
        <v>368.6</v>
      </c>
      <c r="D330" s="89">
        <f t="shared" si="372"/>
        <v>0.66666666666666663</v>
      </c>
      <c r="E330" s="89">
        <f t="shared" si="327"/>
        <v>1</v>
      </c>
      <c r="F330" s="89">
        <f t="shared" si="328"/>
        <v>0.66666666666666663</v>
      </c>
      <c r="G330" s="2">
        <f t="shared" si="367"/>
        <v>245.73333333333335</v>
      </c>
      <c r="H330" s="2">
        <f t="shared" si="368"/>
        <v>44890.203333333309</v>
      </c>
      <c r="I330" s="2">
        <f t="shared" si="373"/>
        <v>2.7332851237932152</v>
      </c>
      <c r="J330" s="72">
        <f t="shared" si="374"/>
        <v>1.0055042278099242</v>
      </c>
      <c r="L330" s="72">
        <f t="shared" si="370"/>
        <v>5.4891349058913495E-3</v>
      </c>
      <c r="M330" s="72">
        <f t="shared" ref="M330" si="380">LN(L330)</f>
        <v>-5.204984612217527</v>
      </c>
    </row>
    <row r="331" spans="2:13" x14ac:dyDescent="0.25">
      <c r="B331" s="2">
        <f t="shared" si="326"/>
        <v>44890.203333333309</v>
      </c>
      <c r="C331" s="72">
        <v>369.6</v>
      </c>
      <c r="D331" s="89">
        <f t="shared" si="372"/>
        <v>0.66666666666666663</v>
      </c>
      <c r="E331" s="89">
        <f t="shared" si="327"/>
        <v>1</v>
      </c>
      <c r="F331" s="89">
        <f t="shared" si="328"/>
        <v>0.66666666666666663</v>
      </c>
      <c r="G331" s="2">
        <f t="shared" si="367"/>
        <v>246.4</v>
      </c>
      <c r="H331" s="2">
        <f t="shared" si="368"/>
        <v>45136.603333333311</v>
      </c>
      <c r="I331" s="2">
        <f t="shared" si="373"/>
        <v>2.7332433605340318</v>
      </c>
      <c r="J331" s="72">
        <f t="shared" si="374"/>
        <v>1.0054889481825322</v>
      </c>
      <c r="L331" s="72">
        <f t="shared" si="370"/>
        <v>5.4739388052036783E-3</v>
      </c>
      <c r="M331" s="72">
        <f t="shared" ref="M331" si="381">LN(L331)</f>
        <v>-5.207756847599744</v>
      </c>
    </row>
    <row r="332" spans="2:13" x14ac:dyDescent="0.25">
      <c r="B332" s="2">
        <f t="shared" si="326"/>
        <v>45136.603333333311</v>
      </c>
      <c r="C332" s="72">
        <v>370.6</v>
      </c>
      <c r="D332" s="89">
        <f t="shared" si="372"/>
        <v>0.66666666666666663</v>
      </c>
      <c r="E332" s="89">
        <f t="shared" si="327"/>
        <v>1</v>
      </c>
      <c r="F332" s="89">
        <f t="shared" si="328"/>
        <v>0.66666666666666663</v>
      </c>
      <c r="G332" s="2">
        <f t="shared" si="367"/>
        <v>247.06666666666666</v>
      </c>
      <c r="H332" s="2">
        <f t="shared" si="368"/>
        <v>45383.669999999976</v>
      </c>
      <c r="I332" s="2">
        <f t="shared" si="373"/>
        <v>2.7332018316704811</v>
      </c>
      <c r="J332" s="72">
        <f t="shared" si="374"/>
        <v>1.0054737540802989</v>
      </c>
      <c r="L332" s="72">
        <f t="shared" si="370"/>
        <v>5.4588275331582392E-3</v>
      </c>
      <c r="M332" s="72">
        <f t="shared" ref="M332" si="382">LN(L332)</f>
        <v>-5.2105212498015314</v>
      </c>
    </row>
    <row r="333" spans="2:13" x14ac:dyDescent="0.25">
      <c r="B333" s="2">
        <f t="shared" si="326"/>
        <v>45383.669999999976</v>
      </c>
      <c r="C333" s="72">
        <v>371.6</v>
      </c>
      <c r="D333" s="89">
        <f t="shared" si="372"/>
        <v>0.66666666666666663</v>
      </c>
      <c r="E333" s="89">
        <f t="shared" si="327"/>
        <v>1</v>
      </c>
      <c r="F333" s="89">
        <f t="shared" si="328"/>
        <v>0.66666666666666663</v>
      </c>
      <c r="G333" s="2">
        <f t="shared" si="367"/>
        <v>247.73333333333335</v>
      </c>
      <c r="H333" s="2">
        <f t="shared" si="368"/>
        <v>45631.403333333306</v>
      </c>
      <c r="I333" s="2">
        <f t="shared" si="373"/>
        <v>2.7331605352146431</v>
      </c>
      <c r="J333" s="72">
        <f t="shared" si="374"/>
        <v>1.0054586447797926</v>
      </c>
      <c r="L333" s="72">
        <f t="shared" si="370"/>
        <v>5.4438003740999354E-3</v>
      </c>
      <c r="M333" s="72">
        <f t="shared" ref="M333" si="383">LN(L333)</f>
        <v>-5.213277863840271</v>
      </c>
    </row>
    <row r="334" spans="2:13" x14ac:dyDescent="0.25">
      <c r="B334" s="2">
        <f t="shared" si="326"/>
        <v>45631.403333333306</v>
      </c>
      <c r="C334" s="72">
        <v>372.6</v>
      </c>
      <c r="D334" s="89">
        <f t="shared" si="372"/>
        <v>0.66666666666666663</v>
      </c>
      <c r="E334" s="89">
        <f t="shared" si="327"/>
        <v>1</v>
      </c>
      <c r="F334" s="89">
        <f t="shared" si="328"/>
        <v>0.66666666666666663</v>
      </c>
      <c r="G334" s="2">
        <f t="shared" si="367"/>
        <v>248.4</v>
      </c>
      <c r="H334" s="2">
        <f t="shared" si="368"/>
        <v>45879.803333333308</v>
      </c>
      <c r="I334" s="2">
        <f t="shared" si="373"/>
        <v>2.7331194692012248</v>
      </c>
      <c r="J334" s="72">
        <f t="shared" si="374"/>
        <v>1.0054436195657948</v>
      </c>
      <c r="L334" s="72">
        <f t="shared" si="370"/>
        <v>5.4288566204779296E-3</v>
      </c>
      <c r="M334" s="72">
        <f t="shared" ref="M334" si="384">LN(L334)</f>
        <v>-5.2160267343397999</v>
      </c>
    </row>
    <row r="335" spans="2:13" x14ac:dyDescent="0.25">
      <c r="B335" s="2">
        <f t="shared" si="326"/>
        <v>45879.803333333308</v>
      </c>
      <c r="C335" s="72">
        <v>373.6</v>
      </c>
      <c r="D335" s="89">
        <f t="shared" si="372"/>
        <v>0.66666666666666663</v>
      </c>
      <c r="E335" s="89">
        <f t="shared" si="327"/>
        <v>1</v>
      </c>
      <c r="F335" s="89">
        <f t="shared" si="328"/>
        <v>0.66666666666666663</v>
      </c>
      <c r="G335" s="2">
        <f t="shared" si="367"/>
        <v>249.06666666666666</v>
      </c>
      <c r="H335" s="2">
        <f t="shared" si="368"/>
        <v>46128.869999999974</v>
      </c>
      <c r="I335" s="2">
        <f t="shared" si="373"/>
        <v>2.7330786316872331</v>
      </c>
      <c r="J335" s="72">
        <f t="shared" si="374"/>
        <v>1.0054286777311818</v>
      </c>
      <c r="L335" s="72">
        <f t="shared" si="370"/>
        <v>5.4139955727293635E-3</v>
      </c>
      <c r="M335" s="72">
        <f t="shared" ref="M335" si="385">LN(L335)</f>
        <v>-5.2187679055352154</v>
      </c>
    </row>
    <row r="336" spans="2:13" x14ac:dyDescent="0.25">
      <c r="B336" s="2">
        <f t="shared" si="326"/>
        <v>46128.869999999974</v>
      </c>
      <c r="C336" s="72">
        <v>374.6</v>
      </c>
      <c r="D336" s="89">
        <f t="shared" si="372"/>
        <v>0.66666666666666663</v>
      </c>
      <c r="E336" s="89">
        <f t="shared" si="327"/>
        <v>1</v>
      </c>
      <c r="F336" s="89">
        <f t="shared" si="328"/>
        <v>0.66666666666666663</v>
      </c>
      <c r="G336" s="2">
        <f t="shared" si="367"/>
        <v>249.73333333333335</v>
      </c>
      <c r="H336" s="2">
        <f t="shared" si="368"/>
        <v>46378.603333333303</v>
      </c>
      <c r="I336" s="2">
        <f t="shared" si="373"/>
        <v>2.7330380207516614</v>
      </c>
      <c r="J336" s="72">
        <f t="shared" si="374"/>
        <v>1.0054138185768116</v>
      </c>
      <c r="L336" s="72">
        <f t="shared" si="370"/>
        <v>5.399216539167237E-3</v>
      </c>
      <c r="M336" s="72">
        <f t="shared" ref="M336" si="386">LN(L336)</f>
        <v>-5.2215014212772051</v>
      </c>
    </row>
    <row r="337" spans="2:13" x14ac:dyDescent="0.25">
      <c r="B337" s="2">
        <f t="shared" si="326"/>
        <v>46378.603333333303</v>
      </c>
      <c r="C337" s="72">
        <v>375.6</v>
      </c>
      <c r="D337" s="89">
        <f t="shared" si="372"/>
        <v>0.66666666666666663</v>
      </c>
      <c r="E337" s="89">
        <f t="shared" si="327"/>
        <v>1</v>
      </c>
      <c r="F337" s="89">
        <f t="shared" si="328"/>
        <v>0.66666666666666663</v>
      </c>
      <c r="G337" s="2">
        <f t="shared" si="367"/>
        <v>250.4</v>
      </c>
      <c r="H337" s="2">
        <f t="shared" si="368"/>
        <v>46629.003333333305</v>
      </c>
      <c r="I337" s="2">
        <f t="shared" si="373"/>
        <v>2.732997634495177</v>
      </c>
      <c r="J337" s="72">
        <f t="shared" si="374"/>
        <v>1.0053990414114096</v>
      </c>
      <c r="L337" s="72">
        <f t="shared" si="370"/>
        <v>5.3845188358689362E-3</v>
      </c>
      <c r="M337" s="72">
        <f t="shared" ref="M337" si="387">LN(L337)</f>
        <v>-5.2242273250365514</v>
      </c>
    </row>
    <row r="338" spans="2:13" x14ac:dyDescent="0.25">
      <c r="B338" s="2">
        <f t="shared" si="326"/>
        <v>46629.003333333305</v>
      </c>
      <c r="C338" s="72">
        <v>376.6</v>
      </c>
      <c r="D338" s="89">
        <f t="shared" si="372"/>
        <v>0.66666666666666663</v>
      </c>
      <c r="E338" s="89">
        <f t="shared" si="327"/>
        <v>1</v>
      </c>
      <c r="F338" s="89">
        <f t="shared" si="328"/>
        <v>0.66666666666666663</v>
      </c>
      <c r="G338" s="2">
        <f t="shared" si="367"/>
        <v>251.06666666666666</v>
      </c>
      <c r="H338" s="2">
        <f t="shared" si="368"/>
        <v>46880.069999999971</v>
      </c>
      <c r="I338" s="2">
        <f t="shared" si="373"/>
        <v>2.7329574710398061</v>
      </c>
      <c r="J338" s="72">
        <f t="shared" si="374"/>
        <v>1.0053843455514562</v>
      </c>
      <c r="L338" s="72">
        <f t="shared" si="370"/>
        <v>5.3699017865647307E-3</v>
      </c>
      <c r="M338" s="72">
        <f t="shared" ref="M338" si="388">LN(L338)</f>
        <v>-5.2269456599089255</v>
      </c>
    </row>
    <row r="339" spans="2:13" x14ac:dyDescent="0.25">
      <c r="B339" s="2">
        <f t="shared" si="326"/>
        <v>46880.069999999971</v>
      </c>
      <c r="C339" s="72">
        <v>377.6</v>
      </c>
      <c r="D339" s="89">
        <f t="shared" si="372"/>
        <v>0.66666666666666663</v>
      </c>
      <c r="E339" s="89">
        <f t="shared" si="327"/>
        <v>1</v>
      </c>
      <c r="F339" s="89">
        <f t="shared" si="328"/>
        <v>0.66666666666666663</v>
      </c>
      <c r="G339" s="2">
        <f t="shared" si="367"/>
        <v>251.73333333333335</v>
      </c>
      <c r="H339" s="2">
        <f t="shared" si="368"/>
        <v>47131.803333333301</v>
      </c>
      <c r="I339" s="2">
        <f t="shared" si="373"/>
        <v>2.7329175285286427</v>
      </c>
      <c r="J339" s="72">
        <f t="shared" si="374"/>
        <v>1.0053697303210796</v>
      </c>
      <c r="L339" s="72">
        <f t="shared" si="370"/>
        <v>5.3553647225326531E-3</v>
      </c>
      <c r="M339" s="72">
        <f t="shared" ref="M339" si="389">LN(L339)</f>
        <v>-5.2296564686187814</v>
      </c>
    </row>
    <row r="340" spans="2:13" x14ac:dyDescent="0.25">
      <c r="B340" s="2">
        <f t="shared" si="326"/>
        <v>47131.803333333301</v>
      </c>
      <c r="C340" s="72">
        <v>378.6</v>
      </c>
      <c r="D340" s="89">
        <f t="shared" si="372"/>
        <v>0.66666666666666663</v>
      </c>
      <c r="E340" s="89">
        <f t="shared" si="327"/>
        <v>1</v>
      </c>
      <c r="F340" s="89">
        <f t="shared" si="328"/>
        <v>0.66666666666666663</v>
      </c>
      <c r="G340" s="2">
        <f t="shared" si="367"/>
        <v>252.4</v>
      </c>
      <c r="H340" s="2">
        <f t="shared" si="368"/>
        <v>47384.203333333302</v>
      </c>
      <c r="I340" s="2">
        <f t="shared" si="373"/>
        <v>2.7328778051255438</v>
      </c>
      <c r="J340" s="72">
        <f t="shared" si="374"/>
        <v>1.0053551950519468</v>
      </c>
      <c r="L340" s="72">
        <f t="shared" si="370"/>
        <v>5.3409069824911504E-3</v>
      </c>
      <c r="M340" s="72">
        <f t="shared" ref="M340" si="390">LN(L340)</f>
        <v>-5.2323597935239317</v>
      </c>
    </row>
    <row r="341" spans="2:13" x14ac:dyDescent="0.25">
      <c r="B341" s="2">
        <f t="shared" si="326"/>
        <v>47384.203333333302</v>
      </c>
      <c r="C341" s="72">
        <v>379.6</v>
      </c>
      <c r="D341" s="89">
        <f t="shared" si="372"/>
        <v>0.66666666666666663</v>
      </c>
      <c r="E341" s="89">
        <f t="shared" si="327"/>
        <v>1</v>
      </c>
      <c r="F341" s="89">
        <f t="shared" si="328"/>
        <v>0.66666666666666663</v>
      </c>
      <c r="G341" s="2">
        <f t="shared" si="367"/>
        <v>253.06666666666666</v>
      </c>
      <c r="H341" s="2">
        <f t="shared" si="368"/>
        <v>47637.269999999968</v>
      </c>
      <c r="I341" s="2">
        <f t="shared" si="373"/>
        <v>2.732838299014841</v>
      </c>
      <c r="J341" s="72">
        <f t="shared" si="374"/>
        <v>1.0053407390831586</v>
      </c>
      <c r="L341" s="72">
        <f t="shared" si="370"/>
        <v>5.3265279124954596E-3</v>
      </c>
      <c r="M341" s="72">
        <f t="shared" ref="M341" si="391">LN(L341)</f>
        <v>-5.2350556766197105</v>
      </c>
    </row>
    <row r="342" spans="2:13" x14ac:dyDescent="0.25">
      <c r="B342" s="2">
        <f t="shared" si="326"/>
        <v>47637.269999999968</v>
      </c>
      <c r="C342" s="72">
        <v>380.6</v>
      </c>
      <c r="D342" s="89">
        <f t="shared" si="372"/>
        <v>0.66666666666666663</v>
      </c>
      <c r="E342" s="89">
        <f t="shared" si="327"/>
        <v>1</v>
      </c>
      <c r="F342" s="89">
        <f t="shared" si="328"/>
        <v>0.66666666666666663</v>
      </c>
      <c r="G342" s="2">
        <f t="shared" si="367"/>
        <v>253.73333333333335</v>
      </c>
      <c r="H342" s="2">
        <f t="shared" si="368"/>
        <v>47891.003333333298</v>
      </c>
      <c r="I342" s="2">
        <f t="shared" si="373"/>
        <v>2.7327990084010518</v>
      </c>
      <c r="J342" s="72">
        <f t="shared" si="374"/>
        <v>1.0053263617611448</v>
      </c>
      <c r="L342" s="72">
        <f t="shared" si="370"/>
        <v>5.3122268658348541E-3</v>
      </c>
      <c r="M342" s="72">
        <f t="shared" ref="M342" si="392">LN(L342)</f>
        <v>-5.2377441595432304</v>
      </c>
    </row>
    <row r="343" spans="2:13" x14ac:dyDescent="0.25">
      <c r="B343" s="2">
        <f t="shared" si="326"/>
        <v>47891.003333333298</v>
      </c>
      <c r="C343" s="72">
        <v>381.6</v>
      </c>
      <c r="D343" s="89">
        <f t="shared" si="372"/>
        <v>0.66666666666666663</v>
      </c>
      <c r="E343" s="89">
        <f t="shared" si="327"/>
        <v>1</v>
      </c>
      <c r="F343" s="89">
        <f t="shared" si="328"/>
        <v>0.66666666666666663</v>
      </c>
      <c r="G343" s="2">
        <f t="shared" si="367"/>
        <v>254.4</v>
      </c>
      <c r="H343" s="2">
        <f t="shared" si="368"/>
        <v>48145.403333333299</v>
      </c>
      <c r="I343" s="2">
        <f t="shared" si="373"/>
        <v>2.7327599315086006</v>
      </c>
      <c r="J343" s="72">
        <f t="shared" si="374"/>
        <v>1.0053120624395633</v>
      </c>
      <c r="L343" s="72">
        <f t="shared" si="370"/>
        <v>5.2980032029329533E-3</v>
      </c>
      <c r="M343" s="72">
        <f t="shared" ref="M343" si="393">LN(L343)</f>
        <v>-5.2404252835773359</v>
      </c>
    </row>
    <row r="344" spans="2:13" x14ac:dyDescent="0.25">
      <c r="B344" s="2">
        <f t="shared" si="326"/>
        <v>48145.403333333299</v>
      </c>
      <c r="C344" s="72">
        <v>382.6</v>
      </c>
      <c r="D344" s="89">
        <f t="shared" si="372"/>
        <v>0.66666666666666663</v>
      </c>
      <c r="E344" s="89">
        <f t="shared" si="327"/>
        <v>1</v>
      </c>
      <c r="F344" s="89">
        <f t="shared" si="328"/>
        <v>0.66666666666666663</v>
      </c>
      <c r="G344" s="2">
        <f t="shared" si="367"/>
        <v>255.06666666666666</v>
      </c>
      <c r="H344" s="2">
        <f t="shared" si="368"/>
        <v>48400.469999999965</v>
      </c>
      <c r="I344" s="2">
        <f t="shared" si="373"/>
        <v>2.732721066581536</v>
      </c>
      <c r="J344" s="72">
        <f t="shared" si="374"/>
        <v>1.0052978404791983</v>
      </c>
      <c r="L344" s="72">
        <f t="shared" si="370"/>
        <v>5.283856291247572E-3</v>
      </c>
      <c r="M344" s="72">
        <f t="shared" ref="M344" si="394">LN(L344)</f>
        <v>-5.2430990896548906</v>
      </c>
    </row>
    <row r="345" spans="2:13" x14ac:dyDescent="0.25">
      <c r="B345" s="2">
        <f t="shared" si="326"/>
        <v>48400.469999999965</v>
      </c>
      <c r="C345" s="72">
        <v>383.6</v>
      </c>
      <c r="D345" s="89">
        <f t="shared" si="372"/>
        <v>0.66666666666666663</v>
      </c>
      <c r="E345" s="89">
        <f t="shared" si="327"/>
        <v>1</v>
      </c>
      <c r="F345" s="89">
        <f t="shared" si="328"/>
        <v>0.66666666666666663</v>
      </c>
      <c r="G345" s="2">
        <f t="shared" si="367"/>
        <v>255.73333333333335</v>
      </c>
      <c r="H345" s="2">
        <f t="shared" si="368"/>
        <v>48656.203333333295</v>
      </c>
      <c r="I345" s="2">
        <f t="shared" si="373"/>
        <v>2.7326824118832649</v>
      </c>
      <c r="J345" s="72">
        <f t="shared" si="374"/>
        <v>1.005283695247863</v>
      </c>
      <c r="L345" s="72">
        <f t="shared" si="370"/>
        <v>5.2697855051747466E-3</v>
      </c>
      <c r="M345" s="72">
        <f t="shared" ref="M345" si="395">LN(L345)</f>
        <v>-5.2457656183625394</v>
      </c>
    </row>
    <row r="346" spans="2:13" x14ac:dyDescent="0.25">
      <c r="B346" s="2">
        <f t="shared" si="326"/>
        <v>48656.203333333295</v>
      </c>
      <c r="C346" s="72">
        <v>384.6</v>
      </c>
      <c r="D346" s="89">
        <f t="shared" si="372"/>
        <v>0.66666666666666663</v>
      </c>
      <c r="E346" s="89">
        <f t="shared" si="327"/>
        <v>1</v>
      </c>
      <c r="F346" s="89">
        <f t="shared" si="328"/>
        <v>0.66666666666666663</v>
      </c>
      <c r="G346" s="2">
        <f t="shared" si="367"/>
        <v>256.39999999999998</v>
      </c>
      <c r="H346" s="2">
        <f t="shared" si="368"/>
        <v>48912.603333333296</v>
      </c>
      <c r="I346" s="2">
        <f t="shared" si="373"/>
        <v>2.732643965696278</v>
      </c>
      <c r="J346" s="72">
        <f t="shared" si="374"/>
        <v>1.0052696261203009</v>
      </c>
      <c r="L346" s="72">
        <f t="shared" si="370"/>
        <v>5.2557902259520763E-3</v>
      </c>
      <c r="M346" s="72">
        <f t="shared" ref="M346" si="396">LN(L346)</f>
        <v>-5.2484249099448466</v>
      </c>
    </row>
    <row r="347" spans="2:13" x14ac:dyDescent="0.25">
      <c r="B347" s="2">
        <f t="shared" si="326"/>
        <v>48912.603333333296</v>
      </c>
      <c r="C347" s="72">
        <v>385.6</v>
      </c>
      <c r="D347" s="89">
        <f t="shared" si="372"/>
        <v>0.66666666666666663</v>
      </c>
      <c r="E347" s="89">
        <f t="shared" si="327"/>
        <v>1</v>
      </c>
      <c r="F347" s="89">
        <f t="shared" si="328"/>
        <v>0.66666666666666663</v>
      </c>
      <c r="G347" s="2">
        <f t="shared" si="367"/>
        <v>257.06666666666666</v>
      </c>
      <c r="H347" s="2">
        <f t="shared" si="368"/>
        <v>49169.669999999962</v>
      </c>
      <c r="I347" s="2">
        <f t="shared" si="373"/>
        <v>2.7326057263218906</v>
      </c>
      <c r="J347" s="72">
        <f t="shared" si="374"/>
        <v>1.0052556324780912</v>
      </c>
      <c r="L347" s="72">
        <f t="shared" si="370"/>
        <v>5.2418698415649181E-3</v>
      </c>
      <c r="M347" s="72">
        <f t="shared" ref="M347" si="397">LN(L347)</f>
        <v>-5.2510770043081294</v>
      </c>
    </row>
    <row r="348" spans="2:13" x14ac:dyDescent="0.25">
      <c r="B348" s="2">
        <f t="shared" si="326"/>
        <v>49169.669999999962</v>
      </c>
      <c r="C348" s="72">
        <v>386.6</v>
      </c>
      <c r="D348" s="89">
        <f t="shared" si="372"/>
        <v>0.66666666666666663</v>
      </c>
      <c r="E348" s="89">
        <f t="shared" si="327"/>
        <v>1</v>
      </c>
      <c r="F348" s="89">
        <f t="shared" si="328"/>
        <v>0.66666666666666663</v>
      </c>
      <c r="G348" s="2">
        <f t="shared" si="367"/>
        <v>257.73333333333335</v>
      </c>
      <c r="H348" s="2">
        <f t="shared" si="368"/>
        <v>49427.403333333292</v>
      </c>
      <c r="I348" s="2">
        <f t="shared" si="373"/>
        <v>2.7325676920799826</v>
      </c>
      <c r="J348" s="72">
        <f t="shared" si="374"/>
        <v>1.0052417137095557</v>
      </c>
      <c r="L348" s="72">
        <f t="shared" si="370"/>
        <v>5.2280237466549896E-3</v>
      </c>
      <c r="M348" s="72">
        <f t="shared" ref="M348" si="398">LN(L348)</f>
        <v>-5.2537219410240903</v>
      </c>
    </row>
    <row r="349" spans="2:13" x14ac:dyDescent="0.25">
      <c r="B349" s="2">
        <f t="shared" ref="B349:B412" si="399">H348</f>
        <v>49427.403333333292</v>
      </c>
      <c r="C349" s="72">
        <v>387.6</v>
      </c>
      <c r="D349" s="89">
        <f t="shared" si="372"/>
        <v>0.66666666666666663</v>
      </c>
      <c r="E349" s="89">
        <f t="shared" ref="E349:E412" si="400">E348</f>
        <v>1</v>
      </c>
      <c r="F349" s="89">
        <f t="shared" ref="F349:F412" si="401">POWER(D349,E349)</f>
        <v>0.66666666666666663</v>
      </c>
      <c r="G349" s="2">
        <f t="shared" si="367"/>
        <v>258.39999999999998</v>
      </c>
      <c r="H349" s="2">
        <f t="shared" si="368"/>
        <v>49685.803333333293</v>
      </c>
      <c r="I349" s="2">
        <f t="shared" si="373"/>
        <v>2.7325298613087416</v>
      </c>
      <c r="J349" s="72">
        <f t="shared" si="374"/>
        <v>1.0052278692096646</v>
      </c>
      <c r="L349" s="72">
        <f t="shared" si="370"/>
        <v>5.2142513424276293E-3</v>
      </c>
      <c r="M349" s="72">
        <f t="shared" ref="M349" si="402">LN(L349)</f>
        <v>-5.2563597593339253</v>
      </c>
    </row>
    <row r="350" spans="2:13" x14ac:dyDescent="0.25">
      <c r="B350" s="2">
        <f t="shared" si="399"/>
        <v>49685.803333333293</v>
      </c>
      <c r="C350" s="72">
        <v>388.6</v>
      </c>
      <c r="D350" s="89">
        <f t="shared" si="372"/>
        <v>0.66666666666666663</v>
      </c>
      <c r="E350" s="89">
        <f t="shared" si="400"/>
        <v>1</v>
      </c>
      <c r="F350" s="89">
        <f t="shared" si="401"/>
        <v>0.66666666666666663</v>
      </c>
      <c r="G350" s="2">
        <f t="shared" si="367"/>
        <v>259.06666666666666</v>
      </c>
      <c r="H350" s="2">
        <f t="shared" si="368"/>
        <v>49944.869999999959</v>
      </c>
      <c r="I350" s="2">
        <f t="shared" si="373"/>
        <v>2.7324922323644127</v>
      </c>
      <c r="J350" s="72">
        <f t="shared" si="374"/>
        <v>1.0052140983799462</v>
      </c>
      <c r="L350" s="72">
        <f t="shared" si="370"/>
        <v>5.2005520365630145E-3</v>
      </c>
      <c r="M350" s="72">
        <f t="shared" ref="M350" si="403">LN(L350)</f>
        <v>-5.2589904981519195</v>
      </c>
    </row>
    <row r="351" spans="2:13" x14ac:dyDescent="0.25">
      <c r="B351" s="2">
        <f t="shared" si="399"/>
        <v>49944.869999999959</v>
      </c>
      <c r="C351" s="72">
        <v>389.6</v>
      </c>
      <c r="D351" s="89">
        <f t="shared" si="372"/>
        <v>0.66666666666666663</v>
      </c>
      <c r="E351" s="89">
        <f t="shared" si="400"/>
        <v>1</v>
      </c>
      <c r="F351" s="89">
        <f t="shared" si="401"/>
        <v>0.66666666666666663</v>
      </c>
      <c r="G351" s="2">
        <f t="shared" si="367"/>
        <v>259.73333333333335</v>
      </c>
      <c r="H351" s="2">
        <f t="shared" si="368"/>
        <v>50204.603333333289</v>
      </c>
      <c r="I351" s="2">
        <f t="shared" si="373"/>
        <v>2.7324548036210556</v>
      </c>
      <c r="J351" s="72">
        <f t="shared" si="374"/>
        <v>1.0052004006283994</v>
      </c>
      <c r="L351" s="72">
        <f t="shared" si="370"/>
        <v>5.1869252431293493E-3</v>
      </c>
      <c r="M351" s="72">
        <f t="shared" ref="M351" si="404">LN(L351)</f>
        <v>-5.2616141960688925</v>
      </c>
    </row>
    <row r="352" spans="2:13" x14ac:dyDescent="0.25">
      <c r="B352" s="2">
        <f t="shared" si="399"/>
        <v>50204.603333333289</v>
      </c>
      <c r="C352" s="72">
        <v>390.6</v>
      </c>
      <c r="D352" s="89">
        <f t="shared" si="372"/>
        <v>0.66666666666666663</v>
      </c>
      <c r="E352" s="89">
        <f t="shared" si="400"/>
        <v>1</v>
      </c>
      <c r="F352" s="89">
        <f t="shared" si="401"/>
        <v>0.66666666666666663</v>
      </c>
      <c r="G352" s="2">
        <f t="shared" si="367"/>
        <v>260.39999999999998</v>
      </c>
      <c r="H352" s="2">
        <f t="shared" si="368"/>
        <v>50465.00333333329</v>
      </c>
      <c r="I352" s="2">
        <f t="shared" si="373"/>
        <v>2.7324175734702973</v>
      </c>
      <c r="J352" s="72">
        <f t="shared" si="374"/>
        <v>1.0051867753694035</v>
      </c>
      <c r="L352" s="72">
        <f t="shared" si="370"/>
        <v>5.173370382494707E-3</v>
      </c>
      <c r="M352" s="72">
        <f t="shared" ref="M352" si="405">LN(L352)</f>
        <v>-5.2642308913561191</v>
      </c>
    </row>
    <row r="353" spans="2:13" x14ac:dyDescent="0.25">
      <c r="B353" s="2">
        <f t="shared" si="399"/>
        <v>50465.00333333329</v>
      </c>
      <c r="C353" s="72">
        <v>391.6</v>
      </c>
      <c r="D353" s="89">
        <f t="shared" si="372"/>
        <v>0.66666666666666663</v>
      </c>
      <c r="E353" s="89">
        <f t="shared" si="400"/>
        <v>1</v>
      </c>
      <c r="F353" s="89">
        <f t="shared" si="401"/>
        <v>0.66666666666666663</v>
      </c>
      <c r="G353" s="2">
        <f t="shared" si="367"/>
        <v>261.06666666666666</v>
      </c>
      <c r="H353" s="2">
        <f t="shared" si="368"/>
        <v>50726.069999999956</v>
      </c>
      <c r="I353" s="2">
        <f t="shared" si="373"/>
        <v>2.7323805403210941</v>
      </c>
      <c r="J353" s="72">
        <f t="shared" si="374"/>
        <v>1.005173222023632</v>
      </c>
      <c r="L353" s="72">
        <f t="shared" si="370"/>
        <v>5.159886881241949E-3</v>
      </c>
      <c r="M353" s="72">
        <f t="shared" ref="M353" si="406">LN(L353)</f>
        <v>-5.2668406219688935</v>
      </c>
    </row>
    <row r="354" spans="2:13" x14ac:dyDescent="0.25">
      <c r="B354" s="2">
        <f t="shared" si="399"/>
        <v>50726.069999999956</v>
      </c>
      <c r="C354" s="72">
        <v>392.6</v>
      </c>
      <c r="D354" s="89">
        <f t="shared" si="372"/>
        <v>0.66666666666666663</v>
      </c>
      <c r="E354" s="89">
        <f t="shared" si="400"/>
        <v>1</v>
      </c>
      <c r="F354" s="89">
        <f t="shared" si="401"/>
        <v>0.66666666666666663</v>
      </c>
      <c r="G354" s="2">
        <f t="shared" si="367"/>
        <v>261.73333333333335</v>
      </c>
      <c r="H354" s="2">
        <f t="shared" si="368"/>
        <v>50987.803333333286</v>
      </c>
      <c r="I354" s="2">
        <f t="shared" si="373"/>
        <v>2.7323437025995019</v>
      </c>
      <c r="J354" s="72">
        <f t="shared" si="374"/>
        <v>1.0051597400179697</v>
      </c>
      <c r="L354" s="72">
        <f t="shared" si="370"/>
        <v>5.1464741720867214E-3</v>
      </c>
      <c r="M354" s="72">
        <f t="shared" ref="M354" si="407">LN(L354)</f>
        <v>-5.2694434255497029</v>
      </c>
    </row>
    <row r="355" spans="2:13" x14ac:dyDescent="0.25">
      <c r="B355" s="2">
        <f t="shared" si="399"/>
        <v>50987.803333333286</v>
      </c>
      <c r="C355" s="72">
        <v>393.6</v>
      </c>
      <c r="D355" s="89">
        <f t="shared" si="372"/>
        <v>0.66666666666666663</v>
      </c>
      <c r="E355" s="89">
        <f t="shared" si="400"/>
        <v>1</v>
      </c>
      <c r="F355" s="89">
        <f t="shared" si="401"/>
        <v>0.66666666666666663</v>
      </c>
      <c r="G355" s="2">
        <f t="shared" si="367"/>
        <v>262.39999999999998</v>
      </c>
      <c r="H355" s="2">
        <f t="shared" si="368"/>
        <v>51250.203333333287</v>
      </c>
      <c r="I355" s="2">
        <f t="shared" si="373"/>
        <v>2.7323070587484386</v>
      </c>
      <c r="J355" s="72">
        <f t="shared" si="374"/>
        <v>1.0051463287854265</v>
      </c>
      <c r="L355" s="72">
        <f t="shared" si="370"/>
        <v>5.1331316937930039E-3</v>
      </c>
      <c r="M355" s="72">
        <f t="shared" ref="M355" si="408">LN(L355)</f>
        <v>-5.2720393394320935</v>
      </c>
    </row>
    <row r="356" spans="2:13" x14ac:dyDescent="0.25">
      <c r="B356" s="2">
        <f t="shared" si="399"/>
        <v>51250.203333333287</v>
      </c>
      <c r="C356" s="72">
        <v>394.6</v>
      </c>
      <c r="D356" s="89">
        <f t="shared" si="372"/>
        <v>0.66666666666666663</v>
      </c>
      <c r="E356" s="89">
        <f t="shared" si="400"/>
        <v>1</v>
      </c>
      <c r="F356" s="89">
        <f t="shared" si="401"/>
        <v>0.66666666666666663</v>
      </c>
      <c r="G356" s="2">
        <f t="shared" si="367"/>
        <v>263.06666666666666</v>
      </c>
      <c r="H356" s="2">
        <f t="shared" si="368"/>
        <v>51513.269999999953</v>
      </c>
      <c r="I356" s="2">
        <f t="shared" si="373"/>
        <v>2.7322706072274614</v>
      </c>
      <c r="J356" s="72">
        <f t="shared" si="374"/>
        <v>1.0051329877650566</v>
      </c>
      <c r="L356" s="72">
        <f t="shared" si="370"/>
        <v>5.1198588910930575E-3</v>
      </c>
      <c r="M356" s="72">
        <f t="shared" ref="M356" si="409">LN(L356)</f>
        <v>-5.274628400643901</v>
      </c>
    </row>
    <row r="357" spans="2:13" x14ac:dyDescent="0.25">
      <c r="B357" s="2">
        <f t="shared" si="399"/>
        <v>51513.269999999953</v>
      </c>
      <c r="C357" s="72">
        <v>395.6</v>
      </c>
      <c r="D357" s="89">
        <f t="shared" si="372"/>
        <v>0.66666666666666663</v>
      </c>
      <c r="E357" s="89">
        <f t="shared" si="400"/>
        <v>1</v>
      </c>
      <c r="F357" s="89">
        <f t="shared" si="401"/>
        <v>0.66666666666666663</v>
      </c>
      <c r="G357" s="2">
        <f t="shared" si="367"/>
        <v>263.73333333333335</v>
      </c>
      <c r="H357" s="2">
        <f t="shared" si="368"/>
        <v>51777.003333333283</v>
      </c>
      <c r="I357" s="2">
        <f t="shared" si="373"/>
        <v>2.732234346512544</v>
      </c>
      <c r="J357" s="72">
        <f t="shared" si="374"/>
        <v>1.0051197164018773</v>
      </c>
      <c r="L357" s="72">
        <f t="shared" si="370"/>
        <v>5.1066552146080213E-3</v>
      </c>
      <c r="M357" s="72">
        <f t="shared" ref="M357" si="410">LN(L357)</f>
        <v>-5.2772106459105466</v>
      </c>
    </row>
    <row r="358" spans="2:13" x14ac:dyDescent="0.25">
      <c r="B358" s="2">
        <f t="shared" si="399"/>
        <v>51777.003333333283</v>
      </c>
      <c r="C358" s="72">
        <v>396.6</v>
      </c>
      <c r="D358" s="89">
        <f t="shared" si="372"/>
        <v>0.66666666666666663</v>
      </c>
      <c r="E358" s="89">
        <f t="shared" si="400"/>
        <v>1</v>
      </c>
      <c r="F358" s="89">
        <f t="shared" si="401"/>
        <v>0.66666666666666663</v>
      </c>
      <c r="G358" s="2">
        <f t="shared" si="367"/>
        <v>264.39999999999998</v>
      </c>
      <c r="H358" s="2">
        <f t="shared" si="368"/>
        <v>52041.403333333285</v>
      </c>
      <c r="I358" s="2">
        <f t="shared" si="373"/>
        <v>2.7321982750958527</v>
      </c>
      <c r="J358" s="72">
        <f t="shared" si="374"/>
        <v>1.005106514146789</v>
      </c>
      <c r="L358" s="72">
        <f t="shared" si="370"/>
        <v>5.0935201207684983E-3</v>
      </c>
      <c r="M358" s="72">
        <f t="shared" ref="M358" si="411">LN(L358)</f>
        <v>-5.2797861116585549</v>
      </c>
    </row>
    <row r="359" spans="2:13" x14ac:dyDescent="0.25">
      <c r="B359" s="2">
        <f t="shared" si="399"/>
        <v>52041.403333333285</v>
      </c>
      <c r="C359" s="72">
        <v>397.6</v>
      </c>
      <c r="D359" s="89">
        <f t="shared" si="372"/>
        <v>0.66666666666666663</v>
      </c>
      <c r="E359" s="89">
        <f t="shared" si="400"/>
        <v>1</v>
      </c>
      <c r="F359" s="89">
        <f t="shared" si="401"/>
        <v>0.66666666666666663</v>
      </c>
      <c r="G359" s="2">
        <f t="shared" si="367"/>
        <v>265.06666666666666</v>
      </c>
      <c r="H359" s="2">
        <f t="shared" si="368"/>
        <v>52306.46999999995</v>
      </c>
      <c r="I359" s="2">
        <f t="shared" si="373"/>
        <v>2.7321623914855335</v>
      </c>
      <c r="J359" s="72">
        <f t="shared" si="374"/>
        <v>1.0050933804564968</v>
      </c>
      <c r="L359" s="72">
        <f t="shared" si="370"/>
        <v>5.0804530717375469E-3</v>
      </c>
      <c r="M359" s="72">
        <f t="shared" ref="M359" si="412">LN(L359)</f>
        <v>-5.2823548340187907</v>
      </c>
    </row>
    <row r="360" spans="2:13" x14ac:dyDescent="0.25">
      <c r="B360" s="2">
        <f t="shared" si="399"/>
        <v>52306.46999999995</v>
      </c>
      <c r="C360" s="72">
        <v>398.6</v>
      </c>
      <c r="D360" s="89">
        <f t="shared" si="372"/>
        <v>0.66666666666666663</v>
      </c>
      <c r="E360" s="89">
        <f t="shared" si="400"/>
        <v>1</v>
      </c>
      <c r="F360" s="89">
        <f t="shared" si="401"/>
        <v>0.66666666666666663</v>
      </c>
      <c r="G360" s="2">
        <f t="shared" si="367"/>
        <v>265.73333333333335</v>
      </c>
      <c r="H360" s="2">
        <f t="shared" si="368"/>
        <v>52572.20333333328</v>
      </c>
      <c r="I360" s="2">
        <f t="shared" si="373"/>
        <v>2.7321266942054994</v>
      </c>
      <c r="J360" s="72">
        <f t="shared" si="374"/>
        <v>1.0050803147934344</v>
      </c>
      <c r="L360" s="72">
        <f t="shared" si="370"/>
        <v>5.0674535353358715E-3</v>
      </c>
      <c r="M360" s="72">
        <f t="shared" ref="M360" si="413">LN(L360)</f>
        <v>-5.2849168488294662</v>
      </c>
    </row>
    <row r="361" spans="2:13" x14ac:dyDescent="0.25">
      <c r="B361" s="2">
        <f t="shared" si="399"/>
        <v>52572.20333333328</v>
      </c>
      <c r="C361" s="72">
        <v>399.6</v>
      </c>
      <c r="D361" s="89">
        <f t="shared" si="372"/>
        <v>0.66666666666666663</v>
      </c>
      <c r="E361" s="89">
        <f t="shared" si="400"/>
        <v>1</v>
      </c>
      <c r="F361" s="89">
        <f t="shared" si="401"/>
        <v>0.66666666666666663</v>
      </c>
      <c r="G361" s="2">
        <f t="shared" si="367"/>
        <v>266.39999999999998</v>
      </c>
      <c r="H361" s="2">
        <f t="shared" si="368"/>
        <v>52838.603333333282</v>
      </c>
      <c r="I361" s="2">
        <f t="shared" si="373"/>
        <v>2.7320911817952203</v>
      </c>
      <c r="J361" s="72">
        <f t="shared" si="374"/>
        <v>1.0050673166256872</v>
      </c>
      <c r="L361" s="72">
        <f t="shared" si="370"/>
        <v>5.0545209849656766E-3</v>
      </c>
      <c r="M361" s="72">
        <f t="shared" ref="M361" si="414">LN(L361)</f>
        <v>-5.2874721916396021</v>
      </c>
    </row>
    <row r="362" spans="2:13" x14ac:dyDescent="0.25">
      <c r="B362" s="2">
        <f t="shared" si="399"/>
        <v>52838.603333333282</v>
      </c>
      <c r="C362" s="72">
        <v>400.6</v>
      </c>
      <c r="D362" s="89">
        <f t="shared" si="372"/>
        <v>0.66666666666666663</v>
      </c>
      <c r="E362" s="89">
        <f t="shared" si="400"/>
        <v>1</v>
      </c>
      <c r="F362" s="89">
        <f t="shared" si="401"/>
        <v>0.66666666666666663</v>
      </c>
      <c r="G362" s="2">
        <f t="shared" si="367"/>
        <v>267.06666666666666</v>
      </c>
      <c r="H362" s="2">
        <f t="shared" si="368"/>
        <v>53105.669999999947</v>
      </c>
      <c r="I362" s="2">
        <f t="shared" si="373"/>
        <v>2.7320558528095149</v>
      </c>
      <c r="J362" s="72">
        <f t="shared" si="374"/>
        <v>1.0050543854269174</v>
      </c>
      <c r="L362" s="72">
        <f t="shared" si="370"/>
        <v>5.0416548995373704E-3</v>
      </c>
      <c r="M362" s="72">
        <f t="shared" ref="M362" si="415">LN(L362)</f>
        <v>-5.2900208977121244</v>
      </c>
    </row>
    <row r="363" spans="2:13" x14ac:dyDescent="0.25">
      <c r="B363" s="2">
        <f t="shared" si="399"/>
        <v>53105.669999999947</v>
      </c>
      <c r="C363" s="72">
        <v>401.6</v>
      </c>
      <c r="D363" s="89">
        <f t="shared" si="372"/>
        <v>0.66666666666666663</v>
      </c>
      <c r="E363" s="89">
        <f t="shared" si="400"/>
        <v>1</v>
      </c>
      <c r="F363" s="89">
        <f t="shared" si="401"/>
        <v>0.66666666666666663</v>
      </c>
      <c r="G363" s="2">
        <f t="shared" si="367"/>
        <v>267.73333333333335</v>
      </c>
      <c r="H363" s="2">
        <f t="shared" si="368"/>
        <v>53373.403333333277</v>
      </c>
      <c r="I363" s="2">
        <f t="shared" si="373"/>
        <v>2.7320207058183521</v>
      </c>
      <c r="J363" s="72">
        <f t="shared" si="374"/>
        <v>1.0050415206762917</v>
      </c>
      <c r="L363" s="72">
        <f t="shared" si="370"/>
        <v>5.0288547633978078E-3</v>
      </c>
      <c r="M363" s="72">
        <f t="shared" ref="M363" si="416">LN(L363)</f>
        <v>-5.2925630020268359</v>
      </c>
    </row>
    <row r="364" spans="2:13" x14ac:dyDescent="0.25">
      <c r="B364" s="2">
        <f t="shared" si="399"/>
        <v>53373.403333333277</v>
      </c>
      <c r="C364" s="72">
        <v>402.6</v>
      </c>
      <c r="D364" s="89">
        <f t="shared" si="372"/>
        <v>0.66666666666666663</v>
      </c>
      <c r="E364" s="89">
        <f t="shared" si="400"/>
        <v>1</v>
      </c>
      <c r="F364" s="89">
        <f t="shared" si="401"/>
        <v>0.66666666666666663</v>
      </c>
      <c r="G364" s="2">
        <f t="shared" si="367"/>
        <v>268.39999999999998</v>
      </c>
      <c r="H364" s="2">
        <f t="shared" si="368"/>
        <v>53641.803333333279</v>
      </c>
      <c r="I364" s="2">
        <f t="shared" si="373"/>
        <v>2.7319857394066509</v>
      </c>
      <c r="J364" s="72">
        <f t="shared" si="374"/>
        <v>1.0050287218584089</v>
      </c>
      <c r="L364" s="72">
        <f t="shared" si="370"/>
        <v>5.0161200662591776E-3</v>
      </c>
      <c r="M364" s="72">
        <f t="shared" ref="M364" si="417">LN(L364)</f>
        <v>-5.2950985392834538</v>
      </c>
    </row>
    <row r="365" spans="2:13" x14ac:dyDescent="0.25">
      <c r="B365" s="2">
        <f t="shared" si="399"/>
        <v>53641.803333333279</v>
      </c>
      <c r="C365" s="72">
        <v>403.6</v>
      </c>
      <c r="D365" s="89">
        <f t="shared" si="372"/>
        <v>0.66666666666666663</v>
      </c>
      <c r="E365" s="89">
        <f t="shared" si="400"/>
        <v>1</v>
      </c>
      <c r="F365" s="89">
        <f t="shared" si="401"/>
        <v>0.66666666666666663</v>
      </c>
      <c r="G365" s="2">
        <f t="shared" si="367"/>
        <v>269.06666666666666</v>
      </c>
      <c r="H365" s="2">
        <f t="shared" si="368"/>
        <v>53910.869999999944</v>
      </c>
      <c r="I365" s="2">
        <f t="shared" si="373"/>
        <v>2.731950952174079</v>
      </c>
      <c r="J365" s="72">
        <f t="shared" si="374"/>
        <v>1.0050159884632266</v>
      </c>
      <c r="L365" s="72">
        <f t="shared" si="370"/>
        <v>5.0034503031269979E-3</v>
      </c>
      <c r="M365" s="72">
        <f t="shared" ref="M365" si="418">LN(L365)</f>
        <v>-5.2976275439049951</v>
      </c>
    </row>
    <row r="366" spans="2:13" x14ac:dyDescent="0.25">
      <c r="B366" s="2">
        <f t="shared" si="399"/>
        <v>53910.869999999944</v>
      </c>
      <c r="C366" s="72">
        <v>404.6</v>
      </c>
      <c r="D366" s="89">
        <f t="shared" si="372"/>
        <v>0.66666666666666663</v>
      </c>
      <c r="E366" s="89">
        <f t="shared" si="400"/>
        <v>1</v>
      </c>
      <c r="F366" s="89">
        <f t="shared" si="401"/>
        <v>0.66666666666666663</v>
      </c>
      <c r="G366" s="2">
        <f t="shared" si="367"/>
        <v>269.73333333333335</v>
      </c>
      <c r="H366" s="2">
        <f t="shared" si="368"/>
        <v>54180.603333333274</v>
      </c>
      <c r="I366" s="2">
        <f t="shared" si="373"/>
        <v>2.7319163427348658</v>
      </c>
      <c r="J366" s="72">
        <f t="shared" si="374"/>
        <v>1.005003319985994</v>
      </c>
      <c r="L366" s="72">
        <f t="shared" si="370"/>
        <v>4.990844974233394E-3</v>
      </c>
      <c r="M366" s="72">
        <f t="shared" ref="M366" si="419">LN(L366)</f>
        <v>-5.3001500500403047</v>
      </c>
    </row>
    <row r="367" spans="2:13" x14ac:dyDescent="0.25">
      <c r="B367" s="2">
        <f t="shared" si="399"/>
        <v>54180.603333333274</v>
      </c>
      <c r="C367" s="72">
        <v>405.6</v>
      </c>
      <c r="D367" s="89">
        <f t="shared" si="372"/>
        <v>0.66666666666666663</v>
      </c>
      <c r="E367" s="89">
        <f t="shared" si="400"/>
        <v>1</v>
      </c>
      <c r="F367" s="89">
        <f t="shared" si="401"/>
        <v>0.66666666666666663</v>
      </c>
      <c r="G367" s="2">
        <f t="shared" si="367"/>
        <v>270.39999999999998</v>
      </c>
      <c r="H367" s="2">
        <f t="shared" si="368"/>
        <v>54451.003333333276</v>
      </c>
      <c r="I367" s="2">
        <f t="shared" si="373"/>
        <v>2.731881909717611</v>
      </c>
      <c r="J367" s="72">
        <f t="shared" si="374"/>
        <v>1.004990715927182</v>
      </c>
      <c r="L367" s="72">
        <f t="shared" si="370"/>
        <v>4.978303584968603E-3</v>
      </c>
      <c r="M367" s="72">
        <f t="shared" ref="M367" si="420">LN(L367)</f>
        <v>-5.3026660915670973</v>
      </c>
    </row>
    <row r="368" spans="2:13" x14ac:dyDescent="0.25">
      <c r="B368" s="2">
        <f t="shared" si="399"/>
        <v>54451.003333333276</v>
      </c>
      <c r="C368" s="72">
        <v>406.6</v>
      </c>
      <c r="D368" s="89">
        <f t="shared" si="372"/>
        <v>0.66666666666666663</v>
      </c>
      <c r="E368" s="89">
        <f t="shared" si="400"/>
        <v>1</v>
      </c>
      <c r="F368" s="89">
        <f t="shared" si="401"/>
        <v>0.66666666666666663</v>
      </c>
      <c r="G368" s="2">
        <f t="shared" si="367"/>
        <v>271.06666666666666</v>
      </c>
      <c r="H368" s="2">
        <f t="shared" si="368"/>
        <v>54722.069999999942</v>
      </c>
      <c r="I368" s="2">
        <f t="shared" si="373"/>
        <v>2.7318476517650936</v>
      </c>
      <c r="J368" s="72">
        <f t="shared" si="374"/>
        <v>1.0049781757924143</v>
      </c>
      <c r="L368" s="72">
        <f t="shared" si="370"/>
        <v>4.9658256458129015E-3</v>
      </c>
      <c r="M368" s="72">
        <f t="shared" ref="M368" si="421">LN(L368)</f>
        <v>-5.3051757020950996</v>
      </c>
    </row>
    <row r="369" spans="2:13" x14ac:dyDescent="0.25">
      <c r="B369" s="2">
        <f t="shared" si="399"/>
        <v>54722.069999999942</v>
      </c>
      <c r="C369" s="72">
        <v>407.6</v>
      </c>
      <c r="D369" s="89">
        <f t="shared" si="372"/>
        <v>0.66666666666666663</v>
      </c>
      <c r="E369" s="89">
        <f t="shared" si="400"/>
        <v>1</v>
      </c>
      <c r="F369" s="89">
        <f t="shared" si="401"/>
        <v>0.66666666666666663</v>
      </c>
      <c r="G369" s="2">
        <f t="shared" si="367"/>
        <v>271.73333333333335</v>
      </c>
      <c r="H369" s="2">
        <f t="shared" si="368"/>
        <v>54993.803333333271</v>
      </c>
      <c r="I369" s="2">
        <f t="shared" si="373"/>
        <v>2.7318135675340915</v>
      </c>
      <c r="J369" s="72">
        <f t="shared" si="374"/>
        <v>1.0049656990924014</v>
      </c>
      <c r="L369" s="72">
        <f t="shared" si="370"/>
        <v>4.9534106722716178E-3</v>
      </c>
      <c r="M369" s="72">
        <f t="shared" ref="M369" si="422">LN(L369)</f>
        <v>-5.3076789149687373</v>
      </c>
    </row>
    <row r="370" spans="2:13" x14ac:dyDescent="0.25">
      <c r="B370" s="2">
        <f t="shared" si="399"/>
        <v>54993.803333333271</v>
      </c>
      <c r="C370" s="72">
        <v>408.6</v>
      </c>
      <c r="D370" s="89">
        <f t="shared" si="372"/>
        <v>0.66666666666666663</v>
      </c>
      <c r="E370" s="89">
        <f t="shared" si="400"/>
        <v>1</v>
      </c>
      <c r="F370" s="89">
        <f t="shared" si="401"/>
        <v>0.66666666666666663</v>
      </c>
      <c r="G370" s="2">
        <f t="shared" si="367"/>
        <v>272.39999999999998</v>
      </c>
      <c r="H370" s="2">
        <f t="shared" si="368"/>
        <v>55266.203333333273</v>
      </c>
      <c r="I370" s="2">
        <f t="shared" si="373"/>
        <v>2.7317796556952008</v>
      </c>
      <c r="J370" s="72">
        <f t="shared" si="374"/>
        <v>1.004953285342876</v>
      </c>
      <c r="L370" s="72">
        <f t="shared" si="370"/>
        <v>4.941058184811456E-3</v>
      </c>
      <c r="M370" s="72">
        <f t="shared" ref="M370" si="423">LN(L370)</f>
        <v>-5.3101757632697346</v>
      </c>
    </row>
    <row r="371" spans="2:13" x14ac:dyDescent="0.25">
      <c r="B371" s="2">
        <f t="shared" si="399"/>
        <v>55266.203333333273</v>
      </c>
      <c r="C371" s="72">
        <v>409.6</v>
      </c>
      <c r="D371" s="89">
        <f t="shared" si="372"/>
        <v>0.66666666666666663</v>
      </c>
      <c r="E371" s="89">
        <f t="shared" si="400"/>
        <v>1</v>
      </c>
      <c r="F371" s="89">
        <f t="shared" si="401"/>
        <v>0.66666666666666663</v>
      </c>
      <c r="G371" s="2">
        <f t="shared" si="367"/>
        <v>273.06666666666666</v>
      </c>
      <c r="H371" s="2">
        <f t="shared" si="368"/>
        <v>55539.269999999939</v>
      </c>
      <c r="I371" s="2">
        <f t="shared" si="373"/>
        <v>2.7317459149326528</v>
      </c>
      <c r="J371" s="72">
        <f t="shared" si="374"/>
        <v>1.0049409340645257</v>
      </c>
      <c r="L371" s="72">
        <f t="shared" si="370"/>
        <v>4.9287677087941602E-3</v>
      </c>
      <c r="M371" s="72">
        <f t="shared" ref="M371" si="424">LN(L371)</f>
        <v>-5.3126662798204016</v>
      </c>
    </row>
    <row r="372" spans="2:13" x14ac:dyDescent="0.25">
      <c r="B372" s="2">
        <f t="shared" si="399"/>
        <v>55539.269999999939</v>
      </c>
      <c r="C372" s="72">
        <v>410.6</v>
      </c>
      <c r="D372" s="89">
        <f t="shared" si="372"/>
        <v>0.66666666666666663</v>
      </c>
      <c r="E372" s="89">
        <f t="shared" si="400"/>
        <v>1</v>
      </c>
      <c r="F372" s="89">
        <f t="shared" si="401"/>
        <v>0.66666666666666663</v>
      </c>
      <c r="G372" s="2">
        <f t="shared" si="367"/>
        <v>273.73333333333335</v>
      </c>
      <c r="H372" s="2">
        <f t="shared" si="368"/>
        <v>55813.003333333269</v>
      </c>
      <c r="I372" s="2">
        <f t="shared" si="373"/>
        <v>2.7317123439441429</v>
      </c>
      <c r="J372" s="72">
        <f t="shared" si="374"/>
        <v>1.0049286447829315</v>
      </c>
      <c r="L372" s="72">
        <f t="shared" si="370"/>
        <v>4.9165387744159045E-3</v>
      </c>
      <c r="M372" s="72">
        <f t="shared" ref="M372" si="425">LN(L372)</f>
        <v>-5.3151504971859413</v>
      </c>
    </row>
    <row r="373" spans="2:13" x14ac:dyDescent="0.25">
      <c r="B373" s="2">
        <f t="shared" si="399"/>
        <v>55813.003333333269</v>
      </c>
      <c r="C373" s="72">
        <v>411.6</v>
      </c>
      <c r="D373" s="89">
        <f t="shared" si="372"/>
        <v>0.66666666666666663</v>
      </c>
      <c r="E373" s="89">
        <f t="shared" si="400"/>
        <v>1</v>
      </c>
      <c r="F373" s="89">
        <f t="shared" si="401"/>
        <v>0.66666666666666663</v>
      </c>
      <c r="G373" s="2">
        <f t="shared" si="367"/>
        <v>274.39999999999998</v>
      </c>
      <c r="H373" s="2">
        <f t="shared" si="368"/>
        <v>56087.40333333327</v>
      </c>
      <c r="I373" s="2">
        <f t="shared" si="373"/>
        <v>2.7316789414406561</v>
      </c>
      <c r="J373" s="72">
        <f t="shared" si="374"/>
        <v>1.004916417028505</v>
      </c>
      <c r="L373" s="72">
        <f t="shared" si="370"/>
        <v>4.9043709166451347E-3</v>
      </c>
      <c r="M373" s="72">
        <f t="shared" ref="M373" si="426">LN(L373)</f>
        <v>-5.3176284476772224</v>
      </c>
    </row>
    <row r="374" spans="2:13" x14ac:dyDescent="0.25">
      <c r="B374" s="2">
        <f t="shared" si="399"/>
        <v>56087.40333333327</v>
      </c>
      <c r="C374" s="72">
        <v>412.6</v>
      </c>
      <c r="D374" s="89">
        <f t="shared" si="372"/>
        <v>0.66666666666666663</v>
      </c>
      <c r="E374" s="89">
        <f t="shared" si="400"/>
        <v>1</v>
      </c>
      <c r="F374" s="89">
        <f t="shared" si="401"/>
        <v>0.66666666666666663</v>
      </c>
      <c r="G374" s="2">
        <f t="shared" si="367"/>
        <v>275.06666666666666</v>
      </c>
      <c r="H374" s="2">
        <f t="shared" si="368"/>
        <v>56362.469999999936</v>
      </c>
      <c r="I374" s="2">
        <f t="shared" si="373"/>
        <v>2.7316457061462946</v>
      </c>
      <c r="J374" s="72">
        <f t="shared" si="374"/>
        <v>1.0049042503364243</v>
      </c>
      <c r="L374" s="72">
        <f t="shared" si="370"/>
        <v>4.8922636751599462E-3</v>
      </c>
      <c r="M374" s="72">
        <f t="shared" ref="M374" si="427">LN(L374)</f>
        <v>-5.320100163353807</v>
      </c>
    </row>
    <row r="375" spans="2:13" x14ac:dyDescent="0.25">
      <c r="B375" s="2">
        <f t="shared" si="399"/>
        <v>56362.469999999936</v>
      </c>
      <c r="C375" s="72">
        <v>413.6</v>
      </c>
      <c r="D375" s="89">
        <f t="shared" si="372"/>
        <v>0.66666666666666663</v>
      </c>
      <c r="E375" s="89">
        <f t="shared" si="400"/>
        <v>1</v>
      </c>
      <c r="F375" s="89">
        <f t="shared" si="401"/>
        <v>0.66666666666666663</v>
      </c>
      <c r="G375" s="2">
        <f t="shared" si="367"/>
        <v>275.73333333333335</v>
      </c>
      <c r="H375" s="2">
        <f t="shared" si="368"/>
        <v>56638.203333333266</v>
      </c>
      <c r="I375" s="2">
        <f t="shared" si="373"/>
        <v>2.7316126367981139</v>
      </c>
      <c r="J375" s="72">
        <f t="shared" si="374"/>
        <v>1.0048921442465764</v>
      </c>
      <c r="L375" s="72">
        <f t="shared" si="370"/>
        <v>4.8802165942907648E-3</v>
      </c>
      <c r="M375" s="72">
        <f t="shared" ref="M375" si="428">LN(L375)</f>
        <v>-5.3225656760260485</v>
      </c>
    </row>
    <row r="376" spans="2:13" x14ac:dyDescent="0.25">
      <c r="B376" s="2">
        <f t="shared" si="399"/>
        <v>56638.203333333266</v>
      </c>
      <c r="C376" s="72">
        <v>414.6</v>
      </c>
      <c r="D376" s="89">
        <f t="shared" si="372"/>
        <v>0.66666666666666663</v>
      </c>
      <c r="E376" s="89">
        <f t="shared" si="400"/>
        <v>1</v>
      </c>
      <c r="F376" s="89">
        <f t="shared" si="401"/>
        <v>0.66666666666666663</v>
      </c>
      <c r="G376" s="2">
        <f t="shared" si="367"/>
        <v>276.39999999999998</v>
      </c>
      <c r="H376" s="2">
        <f t="shared" si="368"/>
        <v>56914.603333333267</v>
      </c>
      <c r="I376" s="2">
        <f t="shared" si="373"/>
        <v>2.7315797321459545</v>
      </c>
      <c r="J376" s="72">
        <f t="shared" si="374"/>
        <v>1.0048800983034949</v>
      </c>
      <c r="L376" s="72">
        <f t="shared" si="370"/>
        <v>4.8682292229592534E-3</v>
      </c>
      <c r="M376" s="72">
        <f t="shared" ref="M376" si="429">LN(L376)</f>
        <v>-5.3250250172581239</v>
      </c>
    </row>
    <row r="377" spans="2:13" x14ac:dyDescent="0.25">
      <c r="B377" s="2">
        <f t="shared" si="399"/>
        <v>56914.603333333267</v>
      </c>
      <c r="C377" s="72">
        <v>415.6</v>
      </c>
      <c r="D377" s="89">
        <f t="shared" si="372"/>
        <v>0.66666666666666663</v>
      </c>
      <c r="E377" s="89">
        <f t="shared" si="400"/>
        <v>1</v>
      </c>
      <c r="F377" s="89">
        <f t="shared" si="401"/>
        <v>0.66666666666666663</v>
      </c>
      <c r="G377" s="2">
        <f t="shared" si="367"/>
        <v>277.06666666666666</v>
      </c>
      <c r="H377" s="2">
        <f t="shared" si="368"/>
        <v>57191.669999999933</v>
      </c>
      <c r="I377" s="2">
        <f t="shared" si="373"/>
        <v>2.7315469909522814</v>
      </c>
      <c r="J377" s="72">
        <f t="shared" si="374"/>
        <v>1.0048681120563023</v>
      </c>
      <c r="L377" s="72">
        <f t="shared" si="370"/>
        <v>4.8563011146211844E-3</v>
      </c>
      <c r="M377" s="72">
        <f t="shared" ref="M377" si="430">LN(L377)</f>
        <v>-5.3274782183703895</v>
      </c>
    </row>
    <row r="378" spans="2:13" x14ac:dyDescent="0.25">
      <c r="B378" s="2">
        <f t="shared" si="399"/>
        <v>57191.669999999933</v>
      </c>
      <c r="C378" s="72">
        <v>416.6</v>
      </c>
      <c r="D378" s="89">
        <f t="shared" si="372"/>
        <v>0.66666666666666663</v>
      </c>
      <c r="E378" s="89">
        <f t="shared" si="400"/>
        <v>1</v>
      </c>
      <c r="F378" s="89">
        <f t="shared" si="401"/>
        <v>0.66666666666666663</v>
      </c>
      <c r="G378" s="2">
        <f t="shared" si="367"/>
        <v>277.73333333333335</v>
      </c>
      <c r="H378" s="2">
        <f t="shared" si="368"/>
        <v>57469.403333333263</v>
      </c>
      <c r="I378" s="2">
        <f t="shared" si="373"/>
        <v>2.7315144119920221</v>
      </c>
      <c r="J378" s="72">
        <f t="shared" si="374"/>
        <v>1.0048561850586515</v>
      </c>
      <c r="L378" s="72">
        <f t="shared" si="370"/>
        <v>4.844431827208868E-3</v>
      </c>
      <c r="M378" s="72">
        <f t="shared" ref="M378" si="431">LN(L378)</f>
        <v>-5.3299253104419932</v>
      </c>
    </row>
    <row r="379" spans="2:13" x14ac:dyDescent="0.25">
      <c r="B379" s="2">
        <f t="shared" si="399"/>
        <v>57469.403333333263</v>
      </c>
      <c r="C379" s="72">
        <v>417.6</v>
      </c>
      <c r="D379" s="89">
        <f t="shared" si="372"/>
        <v>0.66666666666666663</v>
      </c>
      <c r="E379" s="89">
        <f t="shared" si="400"/>
        <v>1</v>
      </c>
      <c r="F379" s="89">
        <f t="shared" si="401"/>
        <v>0.66666666666666663</v>
      </c>
      <c r="G379" s="2">
        <f t="shared" si="367"/>
        <v>278.39999999999998</v>
      </c>
      <c r="H379" s="2">
        <f t="shared" si="368"/>
        <v>57747.803333333264</v>
      </c>
      <c r="I379" s="2">
        <f t="shared" si="373"/>
        <v>2.731481994052412</v>
      </c>
      <c r="J379" s="72">
        <f t="shared" si="374"/>
        <v>1.0048443168686689</v>
      </c>
      <c r="L379" s="72">
        <f t="shared" si="370"/>
        <v>4.8326209230753299E-3</v>
      </c>
      <c r="M379" s="72">
        <f t="shared" ref="M379" si="432">LN(L379)</f>
        <v>-5.3323663243132557</v>
      </c>
    </row>
    <row r="380" spans="2:13" x14ac:dyDescent="0.25">
      <c r="B380" s="2">
        <f t="shared" si="399"/>
        <v>57747.803333333264</v>
      </c>
      <c r="C380" s="72">
        <v>418.6</v>
      </c>
      <c r="D380" s="89">
        <f t="shared" si="372"/>
        <v>0.66666666666666663</v>
      </c>
      <c r="E380" s="89">
        <f t="shared" si="400"/>
        <v>1</v>
      </c>
      <c r="F380" s="89">
        <f t="shared" si="401"/>
        <v>0.66666666666666663</v>
      </c>
      <c r="G380" s="2">
        <f t="shared" si="367"/>
        <v>279.06666666666666</v>
      </c>
      <c r="H380" s="2">
        <f t="shared" si="368"/>
        <v>58026.86999999993</v>
      </c>
      <c r="I380" s="2">
        <f t="shared" si="373"/>
        <v>2.7314497359328342</v>
      </c>
      <c r="J380" s="72">
        <f t="shared" si="374"/>
        <v>1.0048325070488973</v>
      </c>
      <c r="L380" s="72">
        <f t="shared" si="370"/>
        <v>4.8208679689373769E-3</v>
      </c>
      <c r="M380" s="72">
        <f t="shared" ref="M380" si="433">LN(L380)</f>
        <v>-5.3348012905884383</v>
      </c>
    </row>
    <row r="381" spans="2:13" x14ac:dyDescent="0.25">
      <c r="B381" s="2">
        <f t="shared" si="399"/>
        <v>58026.86999999993</v>
      </c>
      <c r="C381" s="72">
        <v>419.6</v>
      </c>
      <c r="D381" s="89">
        <f t="shared" si="372"/>
        <v>0.66666666666666663</v>
      </c>
      <c r="E381" s="89">
        <f t="shared" si="400"/>
        <v>1</v>
      </c>
      <c r="F381" s="89">
        <f t="shared" si="401"/>
        <v>0.66666666666666663</v>
      </c>
      <c r="G381" s="2">
        <f t="shared" si="367"/>
        <v>279.73333333333335</v>
      </c>
      <c r="H381" s="2">
        <f t="shared" si="368"/>
        <v>58306.60333333326</v>
      </c>
      <c r="I381" s="2">
        <f t="shared" si="373"/>
        <v>2.7314176364446729</v>
      </c>
      <c r="J381" s="72">
        <f t="shared" si="374"/>
        <v>1.0048207551662416</v>
      </c>
      <c r="L381" s="72">
        <f t="shared" si="370"/>
        <v>4.8091725358228553E-3</v>
      </c>
      <c r="M381" s="72">
        <f t="shared" ref="M381" si="434">LN(L381)</f>
        <v>-5.3372302396377789</v>
      </c>
    </row>
    <row r="382" spans="2:13" x14ac:dyDescent="0.25">
      <c r="B382" s="2">
        <f t="shared" si="399"/>
        <v>58306.60333333326</v>
      </c>
      <c r="C382" s="72">
        <v>420.6</v>
      </c>
      <c r="D382" s="89">
        <f t="shared" si="372"/>
        <v>0.66666666666666663</v>
      </c>
      <c r="E382" s="89">
        <f t="shared" si="400"/>
        <v>1</v>
      </c>
      <c r="F382" s="89">
        <f t="shared" si="401"/>
        <v>0.66666666666666663</v>
      </c>
      <c r="G382" s="2">
        <f t="shared" si="367"/>
        <v>280.39999999999998</v>
      </c>
      <c r="H382" s="2">
        <f t="shared" si="368"/>
        <v>58587.003333333261</v>
      </c>
      <c r="I382" s="2">
        <f t="shared" si="373"/>
        <v>2.7313856944111583</v>
      </c>
      <c r="J382" s="72">
        <f t="shared" si="374"/>
        <v>1.0048090607919138</v>
      </c>
      <c r="L382" s="72">
        <f t="shared" si="370"/>
        <v>4.7975341990156815E-3</v>
      </c>
      <c r="M382" s="72">
        <f t="shared" ref="M382" si="435">LN(L382)</f>
        <v>-5.3396532016001288</v>
      </c>
    </row>
    <row r="383" spans="2:13" x14ac:dyDescent="0.25">
      <c r="B383" s="2">
        <f t="shared" si="399"/>
        <v>58587.003333333261</v>
      </c>
      <c r="C383" s="72">
        <v>421.6</v>
      </c>
      <c r="D383" s="89">
        <f t="shared" si="372"/>
        <v>0.66666666666666663</v>
      </c>
      <c r="E383" s="89">
        <f t="shared" si="400"/>
        <v>1</v>
      </c>
      <c r="F383" s="89">
        <f t="shared" si="401"/>
        <v>0.66666666666666663</v>
      </c>
      <c r="G383" s="2">
        <f t="shared" si="367"/>
        <v>281.06666666666666</v>
      </c>
      <c r="H383" s="2">
        <f t="shared" si="368"/>
        <v>58868.069999999927</v>
      </c>
      <c r="I383" s="2">
        <f t="shared" si="373"/>
        <v>2.7313539086672183</v>
      </c>
      <c r="J383" s="72">
        <f t="shared" si="374"/>
        <v>1.0047974235013784</v>
      </c>
      <c r="L383" s="72">
        <f t="shared" si="370"/>
        <v>4.7859525380024208E-3</v>
      </c>
      <c r="M383" s="72">
        <f t="shared" ref="M383" si="436">LN(L383)</f>
        <v>-5.3420702063854071</v>
      </c>
    </row>
    <row r="384" spans="2:13" x14ac:dyDescent="0.25">
      <c r="B384" s="2">
        <f t="shared" si="399"/>
        <v>58868.069999999927</v>
      </c>
      <c r="C384" s="72">
        <v>422.6</v>
      </c>
      <c r="D384" s="89">
        <f t="shared" si="372"/>
        <v>0.66666666666666663</v>
      </c>
      <c r="E384" s="89">
        <f t="shared" si="400"/>
        <v>1</v>
      </c>
      <c r="F384" s="89">
        <f t="shared" si="401"/>
        <v>0.66666666666666663</v>
      </c>
      <c r="G384" s="2">
        <f t="shared" si="367"/>
        <v>281.73333333333335</v>
      </c>
      <c r="H384" s="2">
        <f t="shared" si="368"/>
        <v>59149.803333333257</v>
      </c>
      <c r="I384" s="2">
        <f t="shared" si="373"/>
        <v>2.731322278059336</v>
      </c>
      <c r="J384" s="72">
        <f t="shared" si="374"/>
        <v>1.0047858428743006</v>
      </c>
      <c r="L384" s="72">
        <f t="shared" si="370"/>
        <v>4.7744271364212783E-3</v>
      </c>
      <c r="M384" s="72">
        <f t="shared" ref="M384" si="437">LN(L384)</f>
        <v>-5.3444812836766902</v>
      </c>
    </row>
    <row r="385" spans="2:13" x14ac:dyDescent="0.25">
      <c r="B385" s="2">
        <f t="shared" si="399"/>
        <v>59149.803333333257</v>
      </c>
      <c r="C385" s="72">
        <v>423.6</v>
      </c>
      <c r="D385" s="89">
        <f t="shared" si="372"/>
        <v>0.66666666666666663</v>
      </c>
      <c r="E385" s="89">
        <f t="shared" si="400"/>
        <v>1</v>
      </c>
      <c r="F385" s="89">
        <f t="shared" si="401"/>
        <v>0.66666666666666663</v>
      </c>
      <c r="G385" s="2">
        <f t="shared" si="367"/>
        <v>282.39999999999998</v>
      </c>
      <c r="H385" s="2">
        <f t="shared" si="368"/>
        <v>59432.203333333258</v>
      </c>
      <c r="I385" s="2">
        <f t="shared" si="373"/>
        <v>2.7312908014454034</v>
      </c>
      <c r="J385" s="72">
        <f t="shared" si="374"/>
        <v>1.0047743184944937</v>
      </c>
      <c r="L385" s="72">
        <f t="shared" si="370"/>
        <v>4.7629575820097598E-3</v>
      </c>
      <c r="M385" s="72">
        <f t="shared" ref="M385" si="438">LN(L385)</f>
        <v>-5.3468864629327024</v>
      </c>
    </row>
    <row r="386" spans="2:13" x14ac:dyDescent="0.25">
      <c r="B386" s="2">
        <f t="shared" si="399"/>
        <v>59432.203333333258</v>
      </c>
      <c r="C386" s="72">
        <v>424.6</v>
      </c>
      <c r="D386" s="89">
        <f t="shared" si="372"/>
        <v>0.66666666666666663</v>
      </c>
      <c r="E386" s="89">
        <f t="shared" si="400"/>
        <v>1</v>
      </c>
      <c r="F386" s="89">
        <f t="shared" si="401"/>
        <v>0.66666666666666663</v>
      </c>
      <c r="G386" s="2">
        <f t="shared" si="367"/>
        <v>283.06666666666666</v>
      </c>
      <c r="H386" s="2">
        <f t="shared" si="368"/>
        <v>59715.269999999924</v>
      </c>
      <c r="I386" s="2">
        <f t="shared" si="373"/>
        <v>2.7312594776945787</v>
      </c>
      <c r="J386" s="72">
        <f t="shared" si="374"/>
        <v>1.0047628499498673</v>
      </c>
      <c r="L386" s="72">
        <f t="shared" si="370"/>
        <v>4.7515434665540935E-3</v>
      </c>
      <c r="M386" s="72">
        <f t="shared" ref="M386" si="439">LN(L386)</f>
        <v>-5.3492857733900845</v>
      </c>
    </row>
    <row r="387" spans="2:13" x14ac:dyDescent="0.25">
      <c r="B387" s="2">
        <f t="shared" si="399"/>
        <v>59715.269999999924</v>
      </c>
      <c r="C387" s="72">
        <v>425.6</v>
      </c>
      <c r="D387" s="89">
        <f t="shared" si="372"/>
        <v>0.66666666666666663</v>
      </c>
      <c r="E387" s="89">
        <f t="shared" si="400"/>
        <v>1</v>
      </c>
      <c r="F387" s="89">
        <f t="shared" si="401"/>
        <v>0.66666666666666663</v>
      </c>
      <c r="G387" s="2">
        <f t="shared" ref="G387:G450" si="440">C387*F387</f>
        <v>283.73333333333335</v>
      </c>
      <c r="H387" s="2">
        <f t="shared" ref="H387:H450" si="441">B387+G387</f>
        <v>59999.003333333254</v>
      </c>
      <c r="I387" s="2">
        <f t="shared" si="373"/>
        <v>2.7312283056871478</v>
      </c>
      <c r="J387" s="72">
        <f t="shared" si="374"/>
        <v>1.0047514368323769</v>
      </c>
      <c r="L387" s="72">
        <f t="shared" si="370"/>
        <v>4.7401843858393003E-3</v>
      </c>
      <c r="M387" s="72">
        <f t="shared" ref="M387" si="442">LN(L387)</f>
        <v>-5.3516792440656387</v>
      </c>
    </row>
    <row r="388" spans="2:13" x14ac:dyDescent="0.25">
      <c r="B388" s="2">
        <f t="shared" si="399"/>
        <v>59999.003333333254</v>
      </c>
      <c r="C388" s="72">
        <v>426.6</v>
      </c>
      <c r="D388" s="89">
        <f t="shared" si="372"/>
        <v>0.66666666666666663</v>
      </c>
      <c r="E388" s="89">
        <f t="shared" si="400"/>
        <v>1</v>
      </c>
      <c r="F388" s="89">
        <f t="shared" si="401"/>
        <v>0.66666666666666663</v>
      </c>
      <c r="G388" s="2">
        <f t="shared" si="440"/>
        <v>284.39999999999998</v>
      </c>
      <c r="H388" s="2">
        <f t="shared" si="441"/>
        <v>60283.403333333255</v>
      </c>
      <c r="I388" s="2">
        <f t="shared" si="373"/>
        <v>2.7311972843143897</v>
      </c>
      <c r="J388" s="72">
        <f t="shared" si="374"/>
        <v>1.0047400787379746</v>
      </c>
      <c r="L388" s="72">
        <f t="shared" ref="L388:L451" si="443">LN(J388)</f>
        <v>4.7288799396005875E-3</v>
      </c>
      <c r="M388" s="72">
        <f t="shared" ref="M388" si="444">LN(L388)</f>
        <v>-5.3540669037584383</v>
      </c>
    </row>
    <row r="389" spans="2:13" x14ac:dyDescent="0.25">
      <c r="B389" s="2">
        <f t="shared" si="399"/>
        <v>60283.403333333255</v>
      </c>
      <c r="C389" s="72">
        <v>427.6</v>
      </c>
      <c r="D389" s="89">
        <f t="shared" ref="D389:D452" si="445">2/3</f>
        <v>0.66666666666666663</v>
      </c>
      <c r="E389" s="89">
        <f t="shared" si="400"/>
        <v>1</v>
      </c>
      <c r="F389" s="89">
        <f t="shared" si="401"/>
        <v>0.66666666666666663</v>
      </c>
      <c r="G389" s="2">
        <f t="shared" si="440"/>
        <v>285.06666666666666</v>
      </c>
      <c r="H389" s="2">
        <f t="shared" si="441"/>
        <v>60568.469999999921</v>
      </c>
      <c r="I389" s="2">
        <f t="shared" ref="I389:I452" si="446">(EXP(H389/H388))</f>
        <v>2.7311664124784363</v>
      </c>
      <c r="J389" s="72">
        <f t="shared" ref="J389:J452" si="447">H389/H388</f>
        <v>1.004728775266559</v>
      </c>
      <c r="L389" s="72">
        <f t="shared" si="443"/>
        <v>4.717629731474068E-3</v>
      </c>
      <c r="M389" s="72">
        <f t="shared" ref="M389" si="448">LN(L389)</f>
        <v>-5.3564487810521912</v>
      </c>
    </row>
    <row r="390" spans="2:13" x14ac:dyDescent="0.25">
      <c r="B390" s="2">
        <f t="shared" si="399"/>
        <v>60568.469999999921</v>
      </c>
      <c r="C390" s="72">
        <v>428.6</v>
      </c>
      <c r="D390" s="89">
        <f t="shared" si="445"/>
        <v>0.66666666666666663</v>
      </c>
      <c r="E390" s="89">
        <f t="shared" si="400"/>
        <v>1</v>
      </c>
      <c r="F390" s="89">
        <f t="shared" si="401"/>
        <v>0.66666666666666663</v>
      </c>
      <c r="G390" s="2">
        <f t="shared" si="440"/>
        <v>285.73333333333335</v>
      </c>
      <c r="H390" s="2">
        <f t="shared" si="441"/>
        <v>60854.203333333251</v>
      </c>
      <c r="I390" s="2">
        <f t="shared" si="446"/>
        <v>2.7311356890921403</v>
      </c>
      <c r="J390" s="72">
        <f t="shared" si="447"/>
        <v>1.0047175260219274</v>
      </c>
      <c r="L390" s="72">
        <f t="shared" si="443"/>
        <v>4.7064333689492387E-3</v>
      </c>
      <c r="M390" s="72">
        <f t="shared" ref="M390" si="449">LN(L390)</f>
        <v>-5.3588249043173626</v>
      </c>
    </row>
    <row r="391" spans="2:13" x14ac:dyDescent="0.25">
      <c r="B391" s="2">
        <f t="shared" si="399"/>
        <v>60854.203333333251</v>
      </c>
      <c r="C391" s="72">
        <v>429.6</v>
      </c>
      <c r="D391" s="89">
        <f t="shared" si="445"/>
        <v>0.66666666666666663</v>
      </c>
      <c r="E391" s="89">
        <f t="shared" si="400"/>
        <v>1</v>
      </c>
      <c r="F391" s="89">
        <f t="shared" si="401"/>
        <v>0.66666666666666663</v>
      </c>
      <c r="G391" s="2">
        <f t="shared" si="440"/>
        <v>286.39999999999998</v>
      </c>
      <c r="H391" s="2">
        <f t="shared" si="441"/>
        <v>61140.603333333253</v>
      </c>
      <c r="I391" s="2">
        <f t="shared" si="446"/>
        <v>2.7311051130789474</v>
      </c>
      <c r="J391" s="72">
        <f t="shared" si="447"/>
        <v>1.0047063306117283</v>
      </c>
      <c r="L391" s="72">
        <f t="shared" si="443"/>
        <v>4.6952904633225613E-3</v>
      </c>
      <c r="M391" s="72">
        <f t="shared" ref="M391" si="450">LN(L391)</f>
        <v>-5.3611953017131881</v>
      </c>
    </row>
    <row r="392" spans="2:13" x14ac:dyDescent="0.25">
      <c r="B392" s="2">
        <f t="shared" si="399"/>
        <v>61140.603333333253</v>
      </c>
      <c r="C392" s="72">
        <v>430.6</v>
      </c>
      <c r="D392" s="89">
        <f t="shared" si="445"/>
        <v>0.66666666666666663</v>
      </c>
      <c r="E392" s="89">
        <f t="shared" si="400"/>
        <v>1</v>
      </c>
      <c r="F392" s="89">
        <f t="shared" si="401"/>
        <v>0.66666666666666663</v>
      </c>
      <c r="G392" s="2">
        <f t="shared" si="440"/>
        <v>287.06666666666666</v>
      </c>
      <c r="H392" s="2">
        <f t="shared" si="441"/>
        <v>61427.669999999918</v>
      </c>
      <c r="I392" s="2">
        <f t="shared" si="446"/>
        <v>2.7310746833727606</v>
      </c>
      <c r="J392" s="72">
        <f t="shared" si="447"/>
        <v>1.0046951886474134</v>
      </c>
      <c r="L392" s="72">
        <f t="shared" si="443"/>
        <v>4.6842006296499202E-3</v>
      </c>
      <c r="M392" s="72">
        <f t="shared" ref="M392" si="451">LN(L392)</f>
        <v>-5.3635600011900353</v>
      </c>
    </row>
    <row r="393" spans="2:13" x14ac:dyDescent="0.25">
      <c r="B393" s="2">
        <f t="shared" si="399"/>
        <v>61427.669999999918</v>
      </c>
      <c r="C393" s="72">
        <v>431.6</v>
      </c>
      <c r="D393" s="89">
        <f t="shared" si="445"/>
        <v>0.66666666666666663</v>
      </c>
      <c r="E393" s="89">
        <f t="shared" si="400"/>
        <v>1</v>
      </c>
      <c r="F393" s="89">
        <f t="shared" si="401"/>
        <v>0.66666666666666663</v>
      </c>
      <c r="G393" s="2">
        <f t="shared" si="440"/>
        <v>287.73333333333335</v>
      </c>
      <c r="H393" s="2">
        <f t="shared" si="441"/>
        <v>61715.403333333248</v>
      </c>
      <c r="I393" s="2">
        <f t="shared" si="446"/>
        <v>2.7310443989178186</v>
      </c>
      <c r="J393" s="72">
        <f t="shared" si="447"/>
        <v>1.0046840997441924</v>
      </c>
      <c r="L393" s="72">
        <f t="shared" si="443"/>
        <v>4.6731634867021804E-3</v>
      </c>
      <c r="M393" s="72">
        <f t="shared" ref="M393" si="452">LN(L393)</f>
        <v>-5.3659190304912343</v>
      </c>
    </row>
    <row r="394" spans="2:13" x14ac:dyDescent="0.25">
      <c r="B394" s="2">
        <f t="shared" si="399"/>
        <v>61715.403333333248</v>
      </c>
      <c r="C394" s="72">
        <v>432.6</v>
      </c>
      <c r="D394" s="89">
        <f t="shared" si="445"/>
        <v>0.66666666666666663</v>
      </c>
      <c r="E394" s="89">
        <f t="shared" si="400"/>
        <v>1</v>
      </c>
      <c r="F394" s="89">
        <f t="shared" si="401"/>
        <v>0.66666666666666663</v>
      </c>
      <c r="G394" s="2">
        <f t="shared" si="440"/>
        <v>288.39999999999998</v>
      </c>
      <c r="H394" s="2">
        <f t="shared" si="441"/>
        <v>62003.80333333325</v>
      </c>
      <c r="I394" s="2">
        <f t="shared" si="446"/>
        <v>2.7310142586685662</v>
      </c>
      <c r="J394" s="72">
        <f t="shared" si="447"/>
        <v>1.0046730635209871</v>
      </c>
      <c r="L394" s="72">
        <f t="shared" si="443"/>
        <v>4.6621786569196197E-3</v>
      </c>
      <c r="M394" s="72">
        <f t="shared" ref="M394" si="453">LN(L394)</f>
        <v>-5.368272417155258</v>
      </c>
    </row>
    <row r="395" spans="2:13" x14ac:dyDescent="0.25">
      <c r="B395" s="2">
        <f t="shared" si="399"/>
        <v>62003.80333333325</v>
      </c>
      <c r="C395" s="72">
        <v>433.6</v>
      </c>
      <c r="D395" s="89">
        <f t="shared" si="445"/>
        <v>0.66666666666666663</v>
      </c>
      <c r="E395" s="89">
        <f t="shared" si="400"/>
        <v>1</v>
      </c>
      <c r="F395" s="89">
        <f t="shared" si="401"/>
        <v>0.66666666666666663</v>
      </c>
      <c r="G395" s="2">
        <f t="shared" si="440"/>
        <v>289.06666666666666</v>
      </c>
      <c r="H395" s="2">
        <f t="shared" si="441"/>
        <v>62292.869999999915</v>
      </c>
      <c r="I395" s="2">
        <f t="shared" si="446"/>
        <v>2.7309842615895308</v>
      </c>
      <c r="J395" s="72">
        <f t="shared" si="447"/>
        <v>1.0046620796003858</v>
      </c>
      <c r="L395" s="72">
        <f t="shared" si="443"/>
        <v>4.6512457663672466E-3</v>
      </c>
      <c r="M395" s="72">
        <f t="shared" ref="M395" si="454">LN(L395)</f>
        <v>-5.3706201885178313</v>
      </c>
    </row>
    <row r="396" spans="2:13" x14ac:dyDescent="0.25">
      <c r="B396" s="2">
        <f t="shared" si="399"/>
        <v>62292.869999999915</v>
      </c>
      <c r="C396" s="72">
        <v>434.6</v>
      </c>
      <c r="D396" s="89">
        <f t="shared" si="445"/>
        <v>0.66666666666666663</v>
      </c>
      <c r="E396" s="89">
        <f t="shared" si="400"/>
        <v>1</v>
      </c>
      <c r="F396" s="89">
        <f t="shared" si="401"/>
        <v>0.66666666666666663</v>
      </c>
      <c r="G396" s="2">
        <f t="shared" si="440"/>
        <v>289.73333333333335</v>
      </c>
      <c r="H396" s="2">
        <f t="shared" si="441"/>
        <v>62582.603333333245</v>
      </c>
      <c r="I396" s="2">
        <f t="shared" si="446"/>
        <v>2.7309544066552034</v>
      </c>
      <c r="J396" s="72">
        <f t="shared" si="447"/>
        <v>1.0046511476086</v>
      </c>
      <c r="L396" s="72">
        <f t="shared" si="443"/>
        <v>4.6403644446918755E-3</v>
      </c>
      <c r="M396" s="72">
        <f t="shared" ref="M396" si="455">LN(L396)</f>
        <v>-5.372962371713772</v>
      </c>
    </row>
    <row r="397" spans="2:13" x14ac:dyDescent="0.25">
      <c r="B397" s="2">
        <f t="shared" si="399"/>
        <v>62582.603333333245</v>
      </c>
      <c r="C397" s="72">
        <v>435.6</v>
      </c>
      <c r="D397" s="89">
        <f t="shared" si="445"/>
        <v>0.66666666666666663</v>
      </c>
      <c r="E397" s="89">
        <f t="shared" si="400"/>
        <v>1</v>
      </c>
      <c r="F397" s="89">
        <f t="shared" si="401"/>
        <v>0.66666666666666663</v>
      </c>
      <c r="G397" s="2">
        <f t="shared" si="440"/>
        <v>290.39999999999998</v>
      </c>
      <c r="H397" s="2">
        <f t="shared" si="441"/>
        <v>62873.003333333247</v>
      </c>
      <c r="I397" s="2">
        <f t="shared" si="446"/>
        <v>2.7309246928499138</v>
      </c>
      <c r="J397" s="72">
        <f t="shared" si="447"/>
        <v>1.00464026717542</v>
      </c>
      <c r="L397" s="72">
        <f t="shared" si="443"/>
        <v>4.6295343250785303E-3</v>
      </c>
      <c r="M397" s="72">
        <f t="shared" ref="M397" si="456">LN(L397)</f>
        <v>-5.3752989936790927</v>
      </c>
    </row>
    <row r="398" spans="2:13" x14ac:dyDescent="0.25">
      <c r="B398" s="2">
        <f t="shared" si="399"/>
        <v>62873.003333333247</v>
      </c>
      <c r="C398" s="72">
        <v>436.6</v>
      </c>
      <c r="D398" s="89">
        <f t="shared" si="445"/>
        <v>0.66666666666666663</v>
      </c>
      <c r="E398" s="89">
        <f t="shared" si="400"/>
        <v>1</v>
      </c>
      <c r="F398" s="89">
        <f t="shared" si="401"/>
        <v>0.66666666666666663</v>
      </c>
      <c r="G398" s="2">
        <f t="shared" si="440"/>
        <v>291.06666666666666</v>
      </c>
      <c r="H398" s="2">
        <f t="shared" si="441"/>
        <v>63164.069999999912</v>
      </c>
      <c r="I398" s="2">
        <f t="shared" si="446"/>
        <v>2.730895119167716</v>
      </c>
      <c r="J398" s="72">
        <f t="shared" si="447"/>
        <v>1.0046294379341723</v>
      </c>
      <c r="L398" s="72">
        <f t="shared" si="443"/>
        <v>4.6187550442081723E-3</v>
      </c>
      <c r="M398" s="72">
        <f t="shared" ref="M398" si="457">LN(L398)</f>
        <v>-5.3776300811529225</v>
      </c>
    </row>
    <row r="399" spans="2:13" x14ac:dyDescent="0.25">
      <c r="B399" s="2">
        <f t="shared" si="399"/>
        <v>63164.069999999912</v>
      </c>
      <c r="C399" s="72">
        <v>437.6</v>
      </c>
      <c r="D399" s="89">
        <f t="shared" si="445"/>
        <v>0.66666666666666663</v>
      </c>
      <c r="E399" s="89">
        <f t="shared" si="400"/>
        <v>1</v>
      </c>
      <c r="F399" s="89">
        <f t="shared" si="401"/>
        <v>0.66666666666666663</v>
      </c>
      <c r="G399" s="2">
        <f t="shared" si="440"/>
        <v>291.73333333333335</v>
      </c>
      <c r="H399" s="2">
        <f t="shared" si="441"/>
        <v>63455.803333333242</v>
      </c>
      <c r="I399" s="2">
        <f t="shared" si="446"/>
        <v>2.7308656846122679</v>
      </c>
      <c r="J399" s="72">
        <f t="shared" si="447"/>
        <v>1.0046186595216764</v>
      </c>
      <c r="L399" s="72">
        <f t="shared" si="443"/>
        <v>4.6080262422154156E-3</v>
      </c>
      <c r="M399" s="72">
        <f t="shared" ref="M399" si="458">LN(L399)</f>
        <v>-5.3799556606795429</v>
      </c>
    </row>
    <row r="400" spans="2:13" x14ac:dyDescent="0.25">
      <c r="B400" s="2">
        <f t="shared" si="399"/>
        <v>63455.803333333242</v>
      </c>
      <c r="C400" s="72">
        <v>438.6</v>
      </c>
      <c r="D400" s="89">
        <f t="shared" si="445"/>
        <v>0.66666666666666663</v>
      </c>
      <c r="E400" s="89">
        <f t="shared" si="400"/>
        <v>1</v>
      </c>
      <c r="F400" s="89">
        <f t="shared" si="401"/>
        <v>0.66666666666666663</v>
      </c>
      <c r="G400" s="2">
        <f t="shared" si="440"/>
        <v>292.39999999999998</v>
      </c>
      <c r="H400" s="2">
        <f t="shared" si="441"/>
        <v>63748.203333333244</v>
      </c>
      <c r="I400" s="2">
        <f t="shared" si="446"/>
        <v>2.7308363881967197</v>
      </c>
      <c r="J400" s="72">
        <f t="shared" si="447"/>
        <v>1.0046079315782046</v>
      </c>
      <c r="L400" s="72">
        <f t="shared" si="443"/>
        <v>4.5973475626484503E-3</v>
      </c>
      <c r="M400" s="72">
        <f t="shared" ref="M400" si="459">LN(L400)</f>
        <v>-5.3822757586100511</v>
      </c>
    </row>
    <row r="401" spans="2:13" x14ac:dyDescent="0.25">
      <c r="B401" s="2">
        <f t="shared" si="399"/>
        <v>63748.203333333244</v>
      </c>
      <c r="C401" s="72">
        <v>439.6</v>
      </c>
      <c r="D401" s="89">
        <f t="shared" si="445"/>
        <v>0.66666666666666663</v>
      </c>
      <c r="E401" s="89">
        <f t="shared" si="400"/>
        <v>1</v>
      </c>
      <c r="F401" s="89">
        <f t="shared" si="401"/>
        <v>0.66666666666666663</v>
      </c>
      <c r="G401" s="2">
        <f t="shared" si="440"/>
        <v>293.06666666666666</v>
      </c>
      <c r="H401" s="2">
        <f t="shared" si="441"/>
        <v>64041.269999999909</v>
      </c>
      <c r="I401" s="2">
        <f t="shared" si="446"/>
        <v>2.7308072289435974</v>
      </c>
      <c r="J401" s="72">
        <f t="shared" si="447"/>
        <v>1.004597253747439</v>
      </c>
      <c r="L401" s="72">
        <f t="shared" si="443"/>
        <v>4.5867186524269675E-3</v>
      </c>
      <c r="M401" s="72">
        <f t="shared" ref="M401" si="460">LN(L401)</f>
        <v>-5.3845904011045631</v>
      </c>
    </row>
    <row r="402" spans="2:13" x14ac:dyDescent="0.25">
      <c r="B402" s="2">
        <f t="shared" si="399"/>
        <v>64041.269999999909</v>
      </c>
      <c r="C402" s="72">
        <v>440.6</v>
      </c>
      <c r="D402" s="89">
        <f t="shared" si="445"/>
        <v>0.66666666666666663</v>
      </c>
      <c r="E402" s="89">
        <f t="shared" si="400"/>
        <v>1</v>
      </c>
      <c r="F402" s="89">
        <f t="shared" si="401"/>
        <v>0.66666666666666663</v>
      </c>
      <c r="G402" s="2">
        <f t="shared" si="440"/>
        <v>293.73333333333335</v>
      </c>
      <c r="H402" s="2">
        <f t="shared" si="441"/>
        <v>64335.003333333239</v>
      </c>
      <c r="I402" s="2">
        <f t="shared" si="446"/>
        <v>2.7307782058846919</v>
      </c>
      <c r="J402" s="72">
        <f t="shared" si="447"/>
        <v>1.0045866256764322</v>
      </c>
      <c r="L402" s="72">
        <f t="shared" si="443"/>
        <v>4.5761391618031715E-3</v>
      </c>
      <c r="M402" s="72">
        <f t="shared" ref="M402" si="461">LN(L402)</f>
        <v>-5.3868996141338421</v>
      </c>
    </row>
    <row r="403" spans="2:13" x14ac:dyDescent="0.25">
      <c r="B403" s="2">
        <f t="shared" si="399"/>
        <v>64335.003333333239</v>
      </c>
      <c r="C403" s="72">
        <v>441.6</v>
      </c>
      <c r="D403" s="89">
        <f t="shared" si="445"/>
        <v>0.66666666666666663</v>
      </c>
      <c r="E403" s="89">
        <f t="shared" si="400"/>
        <v>1</v>
      </c>
      <c r="F403" s="89">
        <f t="shared" si="401"/>
        <v>0.66666666666666663</v>
      </c>
      <c r="G403" s="2">
        <f t="shared" si="440"/>
        <v>294.39999999999998</v>
      </c>
      <c r="H403" s="2">
        <f t="shared" si="441"/>
        <v>64629.403333333241</v>
      </c>
      <c r="I403" s="2">
        <f t="shared" si="446"/>
        <v>2.7307493180609517</v>
      </c>
      <c r="J403" s="72">
        <f t="shared" si="447"/>
        <v>1.0045760470155671</v>
      </c>
      <c r="L403" s="72">
        <f t="shared" si="443"/>
        <v>4.5656087443223491E-3</v>
      </c>
      <c r="M403" s="72">
        <f t="shared" ref="M403" si="462">LN(L403)</f>
        <v>-5.3892034234811366</v>
      </c>
    </row>
    <row r="404" spans="2:13" x14ac:dyDescent="0.25">
      <c r="B404" s="2">
        <f t="shared" si="399"/>
        <v>64629.403333333241</v>
      </c>
      <c r="C404" s="72">
        <v>442.6</v>
      </c>
      <c r="D404" s="89">
        <f t="shared" si="445"/>
        <v>0.66666666666666663</v>
      </c>
      <c r="E404" s="89">
        <f t="shared" si="400"/>
        <v>1</v>
      </c>
      <c r="F404" s="89">
        <f t="shared" si="401"/>
        <v>0.66666666666666663</v>
      </c>
      <c r="G404" s="2">
        <f t="shared" si="440"/>
        <v>295.06666666666666</v>
      </c>
      <c r="H404" s="2">
        <f t="shared" si="441"/>
        <v>64924.469999999907</v>
      </c>
      <c r="I404" s="2">
        <f t="shared" si="446"/>
        <v>2.7307205645223687</v>
      </c>
      <c r="J404" s="72">
        <f t="shared" si="447"/>
        <v>1.0045655174185166</v>
      </c>
      <c r="L404" s="72">
        <f t="shared" si="443"/>
        <v>4.5551270567827616E-3</v>
      </c>
      <c r="M404" s="72">
        <f t="shared" ref="M404" si="463">LN(L404)</f>
        <v>-5.3915018547442575</v>
      </c>
    </row>
    <row r="405" spans="2:13" x14ac:dyDescent="0.25">
      <c r="B405" s="2">
        <f t="shared" si="399"/>
        <v>64924.469999999907</v>
      </c>
      <c r="C405" s="72">
        <v>443.6</v>
      </c>
      <c r="D405" s="89">
        <f t="shared" si="445"/>
        <v>0.66666666666666663</v>
      </c>
      <c r="E405" s="89">
        <f t="shared" si="400"/>
        <v>1</v>
      </c>
      <c r="F405" s="89">
        <f t="shared" si="401"/>
        <v>0.66666666666666663</v>
      </c>
      <c r="G405" s="2">
        <f t="shared" si="440"/>
        <v>295.73333333333335</v>
      </c>
      <c r="H405" s="2">
        <f t="shared" si="441"/>
        <v>65220.203333333237</v>
      </c>
      <c r="I405" s="2">
        <f t="shared" si="446"/>
        <v>2.7306919443278743</v>
      </c>
      <c r="J405" s="72">
        <f t="shared" si="447"/>
        <v>1.0045550365422056</v>
      </c>
      <c r="L405" s="72">
        <f t="shared" si="443"/>
        <v>4.5446937591984114E-3</v>
      </c>
      <c r="M405" s="72">
        <f t="shared" ref="M405" si="464">LN(L405)</f>
        <v>-5.3937949333371309</v>
      </c>
    </row>
    <row r="406" spans="2:13" x14ac:dyDescent="0.25">
      <c r="B406" s="2">
        <f t="shared" si="399"/>
        <v>65220.203333333237</v>
      </c>
      <c r="C406" s="72">
        <v>444.6</v>
      </c>
      <c r="D406" s="89">
        <f t="shared" si="445"/>
        <v>0.66666666666666663</v>
      </c>
      <c r="E406" s="89">
        <f t="shared" si="400"/>
        <v>1</v>
      </c>
      <c r="F406" s="89">
        <f t="shared" si="401"/>
        <v>0.66666666666666663</v>
      </c>
      <c r="G406" s="2">
        <f t="shared" si="440"/>
        <v>296.39999999999998</v>
      </c>
      <c r="H406" s="2">
        <f t="shared" si="441"/>
        <v>65516.603333333238</v>
      </c>
      <c r="I406" s="2">
        <f t="shared" si="446"/>
        <v>2.7306634565452361</v>
      </c>
      <c r="J406" s="72">
        <f t="shared" si="447"/>
        <v>1.0045446040467727</v>
      </c>
      <c r="L406" s="72">
        <f t="shared" si="443"/>
        <v>4.5343085147613541E-3</v>
      </c>
      <c r="M406" s="72">
        <f t="shared" ref="M406" si="465">LN(L406)</f>
        <v>-5.3960826844915442</v>
      </c>
    </row>
    <row r="407" spans="2:13" x14ac:dyDescent="0.25">
      <c r="B407" s="2">
        <f t="shared" si="399"/>
        <v>65516.603333333238</v>
      </c>
      <c r="C407" s="72">
        <v>445.6</v>
      </c>
      <c r="D407" s="89">
        <f t="shared" si="445"/>
        <v>0.66666666666666663</v>
      </c>
      <c r="E407" s="89">
        <f t="shared" si="400"/>
        <v>1</v>
      </c>
      <c r="F407" s="89">
        <f t="shared" si="401"/>
        <v>0.66666666666666663</v>
      </c>
      <c r="G407" s="2">
        <f t="shared" si="440"/>
        <v>297.06666666666666</v>
      </c>
      <c r="H407" s="2">
        <f t="shared" si="441"/>
        <v>65813.669999999911</v>
      </c>
      <c r="I407" s="2">
        <f t="shared" si="446"/>
        <v>2.7306351002509484</v>
      </c>
      <c r="J407" s="72">
        <f t="shared" si="447"/>
        <v>1.0045342195955316</v>
      </c>
      <c r="L407" s="72">
        <f t="shared" si="443"/>
        <v>4.5239709898031288E-3</v>
      </c>
      <c r="M407" s="72">
        <f t="shared" ref="M407" si="466">LN(L407)</f>
        <v>-5.3983651332591842</v>
      </c>
    </row>
    <row r="408" spans="2:13" x14ac:dyDescent="0.25">
      <c r="B408" s="2">
        <f t="shared" si="399"/>
        <v>65813.669999999911</v>
      </c>
      <c r="C408" s="72">
        <v>446.6</v>
      </c>
      <c r="D408" s="89">
        <f t="shared" si="445"/>
        <v>0.66666666666666663</v>
      </c>
      <c r="E408" s="89">
        <f t="shared" si="400"/>
        <v>1</v>
      </c>
      <c r="F408" s="89">
        <f t="shared" si="401"/>
        <v>0.66666666666666663</v>
      </c>
      <c r="G408" s="2">
        <f t="shared" si="440"/>
        <v>297.73333333333335</v>
      </c>
      <c r="H408" s="2">
        <f t="shared" si="441"/>
        <v>66111.403333333248</v>
      </c>
      <c r="I408" s="2">
        <f t="shared" si="446"/>
        <v>2.7306068745301335</v>
      </c>
      <c r="J408" s="72">
        <f t="shared" si="447"/>
        <v>1.0045238828549348</v>
      </c>
      <c r="L408" s="72">
        <f t="shared" si="443"/>
        <v>4.5136808537594884E-3</v>
      </c>
      <c r="M408" s="72">
        <f t="shared" ref="M408" si="467">LN(L408)</f>
        <v>-5.4006423045130427</v>
      </c>
    </row>
    <row r="409" spans="2:13" x14ac:dyDescent="0.25">
      <c r="B409" s="2">
        <f t="shared" si="399"/>
        <v>66111.403333333248</v>
      </c>
      <c r="C409" s="72">
        <v>447.6</v>
      </c>
      <c r="D409" s="89">
        <f t="shared" si="445"/>
        <v>0.66666666666666663</v>
      </c>
      <c r="E409" s="89">
        <f t="shared" si="400"/>
        <v>1</v>
      </c>
      <c r="F409" s="89">
        <f t="shared" si="401"/>
        <v>0.66666666666666663</v>
      </c>
      <c r="G409" s="2">
        <f t="shared" si="440"/>
        <v>298.39999999999998</v>
      </c>
      <c r="H409" s="2">
        <f t="shared" si="441"/>
        <v>66409.803333333242</v>
      </c>
      <c r="I409" s="2">
        <f t="shared" si="446"/>
        <v>2.7305787784764401</v>
      </c>
      <c r="J409" s="72">
        <f t="shared" si="447"/>
        <v>1.0045135934945362</v>
      </c>
      <c r="L409" s="72">
        <f t="shared" si="443"/>
        <v>4.5034377791331424E-3</v>
      </c>
      <c r="M409" s="72">
        <f t="shared" ref="M409" si="468">LN(L409)</f>
        <v>-5.4029142229493559</v>
      </c>
    </row>
    <row r="410" spans="2:13" x14ac:dyDescent="0.25">
      <c r="B410" s="2">
        <f t="shared" si="399"/>
        <v>66409.803333333242</v>
      </c>
      <c r="C410" s="72">
        <v>448.6</v>
      </c>
      <c r="D410" s="89">
        <f t="shared" si="445"/>
        <v>0.66666666666666663</v>
      </c>
      <c r="E410" s="89">
        <f t="shared" si="400"/>
        <v>1</v>
      </c>
      <c r="F410" s="89">
        <f t="shared" si="401"/>
        <v>0.66666666666666663</v>
      </c>
      <c r="G410" s="2">
        <f t="shared" si="440"/>
        <v>299.06666666666666</v>
      </c>
      <c r="H410" s="2">
        <f t="shared" si="441"/>
        <v>66708.869999999908</v>
      </c>
      <c r="I410" s="2">
        <f t="shared" si="446"/>
        <v>2.730550811191943</v>
      </c>
      <c r="J410" s="72">
        <f t="shared" si="447"/>
        <v>1.0045033511869557</v>
      </c>
      <c r="L410" s="72">
        <f t="shared" si="443"/>
        <v>4.4932414414589244E-3</v>
      </c>
      <c r="M410" s="72">
        <f t="shared" ref="M410" si="469">LN(L410)</f>
        <v>-5.4051809130890938</v>
      </c>
    </row>
    <row r="411" spans="2:13" x14ac:dyDescent="0.25">
      <c r="B411" s="2">
        <f t="shared" si="399"/>
        <v>66708.869999999908</v>
      </c>
      <c r="C411" s="72">
        <v>449.6</v>
      </c>
      <c r="D411" s="89">
        <f t="shared" si="445"/>
        <v>0.66666666666666663</v>
      </c>
      <c r="E411" s="89">
        <f t="shared" si="400"/>
        <v>1</v>
      </c>
      <c r="F411" s="89">
        <f t="shared" si="401"/>
        <v>0.66666666666666663</v>
      </c>
      <c r="G411" s="2">
        <f t="shared" si="440"/>
        <v>299.73333333333335</v>
      </c>
      <c r="H411" s="2">
        <f t="shared" si="441"/>
        <v>67008.603333333245</v>
      </c>
      <c r="I411" s="2">
        <f t="shared" si="446"/>
        <v>2.7305229717870447</v>
      </c>
      <c r="J411" s="72">
        <f t="shared" si="447"/>
        <v>1.0044931556078425</v>
      </c>
      <c r="L411" s="72">
        <f t="shared" si="443"/>
        <v>4.4830915192676244E-3</v>
      </c>
      <c r="M411" s="72">
        <f t="shared" ref="M411" si="470">LN(L411)</f>
        <v>-5.4074423992798435</v>
      </c>
    </row>
    <row r="412" spans="2:13" x14ac:dyDescent="0.25">
      <c r="B412" s="2">
        <f t="shared" si="399"/>
        <v>67008.603333333245</v>
      </c>
      <c r="C412" s="72">
        <v>450.6</v>
      </c>
      <c r="D412" s="89">
        <f t="shared" si="445"/>
        <v>0.66666666666666663</v>
      </c>
      <c r="E412" s="89">
        <f t="shared" si="400"/>
        <v>1</v>
      </c>
      <c r="F412" s="89">
        <f t="shared" si="401"/>
        <v>0.66666666666666663</v>
      </c>
      <c r="G412" s="2">
        <f t="shared" si="440"/>
        <v>300.39999999999998</v>
      </c>
      <c r="H412" s="2">
        <f t="shared" si="441"/>
        <v>67309.003333333239</v>
      </c>
      <c r="I412" s="2">
        <f t="shared" si="446"/>
        <v>2.7304952593803771</v>
      </c>
      <c r="J412" s="72">
        <f t="shared" si="447"/>
        <v>1.0044830064358401</v>
      </c>
      <c r="L412" s="72">
        <f t="shared" si="443"/>
        <v>4.4729876940513679E-3</v>
      </c>
      <c r="M412" s="72">
        <f t="shared" ref="M412" si="471">LN(L412)</f>
        <v>-5.4096987056974353</v>
      </c>
    </row>
    <row r="413" spans="2:13" x14ac:dyDescent="0.25">
      <c r="B413" s="2">
        <f t="shared" ref="B413:B460" si="472">H412</f>
        <v>67309.003333333239</v>
      </c>
      <c r="C413" s="72">
        <v>451.6</v>
      </c>
      <c r="D413" s="89">
        <f t="shared" si="445"/>
        <v>0.66666666666666663</v>
      </c>
      <c r="E413" s="89">
        <f t="shared" ref="E413:E460" si="473">E412</f>
        <v>1</v>
      </c>
      <c r="F413" s="89">
        <f t="shared" ref="F413:F460" si="474">POWER(D413,E413)</f>
        <v>0.66666666666666663</v>
      </c>
      <c r="G413" s="2">
        <f t="shared" si="440"/>
        <v>301.06666666666666</v>
      </c>
      <c r="H413" s="2">
        <f t="shared" si="441"/>
        <v>67610.069999999905</v>
      </c>
      <c r="I413" s="2">
        <f t="shared" si="446"/>
        <v>2.7304676730987101</v>
      </c>
      <c r="J413" s="72">
        <f t="shared" si="447"/>
        <v>1.004472903352553</v>
      </c>
      <c r="L413" s="72">
        <f t="shared" si="443"/>
        <v>4.4629296502307521E-3</v>
      </c>
      <c r="M413" s="72">
        <f t="shared" ref="M413" si="475">LN(L413)</f>
        <v>-5.4119498563472632</v>
      </c>
    </row>
    <row r="414" spans="2:13" x14ac:dyDescent="0.25">
      <c r="B414" s="2">
        <f t="shared" si="472"/>
        <v>67610.069999999905</v>
      </c>
      <c r="C414" s="72">
        <v>452.6</v>
      </c>
      <c r="D414" s="89">
        <f t="shared" si="445"/>
        <v>0.66666666666666663</v>
      </c>
      <c r="E414" s="89">
        <f t="shared" si="473"/>
        <v>1</v>
      </c>
      <c r="F414" s="89">
        <f t="shared" si="474"/>
        <v>0.66666666666666663</v>
      </c>
      <c r="G414" s="2">
        <f t="shared" si="440"/>
        <v>301.73333333333335</v>
      </c>
      <c r="H414" s="2">
        <f t="shared" si="441"/>
        <v>67911.803333333242</v>
      </c>
      <c r="I414" s="2">
        <f t="shared" si="446"/>
        <v>2.7304402120768518</v>
      </c>
      <c r="J414" s="72">
        <f t="shared" si="447"/>
        <v>1.0044628460425102</v>
      </c>
      <c r="L414" s="72">
        <f t="shared" si="443"/>
        <v>4.452917075118891E-3</v>
      </c>
      <c r="M414" s="72">
        <f t="shared" ref="M414" si="476">LN(L414)</f>
        <v>-5.4141958750663859</v>
      </c>
    </row>
    <row r="415" spans="2:13" x14ac:dyDescent="0.25">
      <c r="B415" s="2">
        <f t="shared" si="472"/>
        <v>67911.803333333242</v>
      </c>
      <c r="C415" s="72">
        <v>453.6</v>
      </c>
      <c r="D415" s="89">
        <f t="shared" si="445"/>
        <v>0.66666666666666663</v>
      </c>
      <c r="E415" s="89">
        <f t="shared" si="473"/>
        <v>1</v>
      </c>
      <c r="F415" s="89">
        <f t="shared" si="474"/>
        <v>0.66666666666666663</v>
      </c>
      <c r="G415" s="2">
        <f t="shared" si="440"/>
        <v>302.39999999999998</v>
      </c>
      <c r="H415" s="2">
        <f t="shared" si="441"/>
        <v>68214.203333333237</v>
      </c>
      <c r="I415" s="2">
        <f t="shared" si="446"/>
        <v>2.730412875457561</v>
      </c>
      <c r="J415" s="72">
        <f t="shared" si="447"/>
        <v>1.0044528341931331</v>
      </c>
      <c r="L415" s="72">
        <f t="shared" si="443"/>
        <v>4.442949658889645E-3</v>
      </c>
      <c r="M415" s="72">
        <f t="shared" ref="M415" si="477">LN(L415)</f>
        <v>-5.4164367855247759</v>
      </c>
    </row>
    <row r="416" spans="2:13" x14ac:dyDescent="0.25">
      <c r="B416" s="2">
        <f t="shared" si="472"/>
        <v>68214.203333333237</v>
      </c>
      <c r="C416" s="72">
        <v>454.6</v>
      </c>
      <c r="D416" s="89">
        <f t="shared" si="445"/>
        <v>0.66666666666666663</v>
      </c>
      <c r="E416" s="89">
        <f t="shared" si="473"/>
        <v>1</v>
      </c>
      <c r="F416" s="89">
        <f t="shared" si="474"/>
        <v>0.66666666666666663</v>
      </c>
      <c r="G416" s="2">
        <f t="shared" si="440"/>
        <v>303.06666666666666</v>
      </c>
      <c r="H416" s="2">
        <f t="shared" si="441"/>
        <v>68517.269999999902</v>
      </c>
      <c r="I416" s="2">
        <f t="shared" si="446"/>
        <v>2.7303856623914515</v>
      </c>
      <c r="J416" s="72">
        <f t="shared" si="447"/>
        <v>1.0044428674947021</v>
      </c>
      <c r="L416" s="72">
        <f t="shared" si="443"/>
        <v>4.4330270945447505E-3</v>
      </c>
      <c r="M416" s="72">
        <f t="shared" ref="M416" si="478">LN(L416)</f>
        <v>-5.4186726112269019</v>
      </c>
    </row>
    <row r="417" spans="2:13" x14ac:dyDescent="0.25">
      <c r="B417" s="2">
        <f t="shared" si="472"/>
        <v>68517.269999999902</v>
      </c>
      <c r="C417" s="72">
        <v>455.6</v>
      </c>
      <c r="D417" s="89">
        <f t="shared" si="445"/>
        <v>0.66666666666666663</v>
      </c>
      <c r="E417" s="89">
        <f t="shared" si="473"/>
        <v>1</v>
      </c>
      <c r="F417" s="89">
        <f t="shared" si="474"/>
        <v>0.66666666666666663</v>
      </c>
      <c r="G417" s="2">
        <f t="shared" si="440"/>
        <v>303.73333333333335</v>
      </c>
      <c r="H417" s="2">
        <f t="shared" si="441"/>
        <v>68821.003333333239</v>
      </c>
      <c r="I417" s="2">
        <f t="shared" si="446"/>
        <v>2.7303585720369044</v>
      </c>
      <c r="J417" s="72">
        <f t="shared" si="447"/>
        <v>1.0044329456403231</v>
      </c>
      <c r="L417" s="72">
        <f t="shared" si="443"/>
        <v>4.423149077880717E-3</v>
      </c>
      <c r="M417" s="72">
        <f t="shared" ref="M417" si="479">LN(L417)</f>
        <v>-5.4209033755134408</v>
      </c>
    </row>
    <row r="418" spans="2:13" x14ac:dyDescent="0.25">
      <c r="B418" s="2">
        <f t="shared" si="472"/>
        <v>68821.003333333239</v>
      </c>
      <c r="C418" s="72">
        <v>456.6</v>
      </c>
      <c r="D418" s="89">
        <f t="shared" si="445"/>
        <v>0.66666666666666663</v>
      </c>
      <c r="E418" s="89">
        <f t="shared" si="473"/>
        <v>1</v>
      </c>
      <c r="F418" s="89">
        <f t="shared" si="474"/>
        <v>0.66666666666666663</v>
      </c>
      <c r="G418" s="2">
        <f t="shared" si="440"/>
        <v>304.39999999999998</v>
      </c>
      <c r="H418" s="2">
        <f t="shared" si="441"/>
        <v>69125.403333333234</v>
      </c>
      <c r="I418" s="2">
        <f t="shared" si="446"/>
        <v>2.7303316035599754</v>
      </c>
      <c r="J418" s="72">
        <f t="shared" si="447"/>
        <v>1.0044230683258952</v>
      </c>
      <c r="L418" s="72">
        <f t="shared" si="443"/>
        <v>4.4133153074568249E-3</v>
      </c>
      <c r="M418" s="72">
        <f t="shared" ref="M418" si="480">LN(L418)</f>
        <v>-5.4231291015628322</v>
      </c>
    </row>
    <row r="419" spans="2:13" x14ac:dyDescent="0.25">
      <c r="B419" s="2">
        <f t="shared" si="472"/>
        <v>69125.403333333234</v>
      </c>
      <c r="C419" s="72">
        <v>457.6</v>
      </c>
      <c r="D419" s="89">
        <f t="shared" si="445"/>
        <v>0.66666666666666663</v>
      </c>
      <c r="E419" s="89">
        <f t="shared" si="473"/>
        <v>1</v>
      </c>
      <c r="F419" s="89">
        <f t="shared" si="474"/>
        <v>0.66666666666666663</v>
      </c>
      <c r="G419" s="2">
        <f t="shared" si="440"/>
        <v>305.06666666666666</v>
      </c>
      <c r="H419" s="2">
        <f t="shared" si="441"/>
        <v>69430.469999999899</v>
      </c>
      <c r="I419" s="2">
        <f t="shared" si="446"/>
        <v>2.7303047561343137</v>
      </c>
      <c r="J419" s="72">
        <f t="shared" si="447"/>
        <v>1.0044132352500801</v>
      </c>
      <c r="L419" s="72">
        <f t="shared" si="443"/>
        <v>4.403525484565113E-3</v>
      </c>
      <c r="M419" s="72">
        <f t="shared" ref="M419" si="481">LN(L419)</f>
        <v>-5.4253498123924579</v>
      </c>
    </row>
    <row r="420" spans="2:13" x14ac:dyDescent="0.25">
      <c r="B420" s="2">
        <f t="shared" si="472"/>
        <v>69430.469999999899</v>
      </c>
      <c r="C420" s="72">
        <v>458.6</v>
      </c>
      <c r="D420" s="89">
        <f t="shared" si="445"/>
        <v>0.66666666666666663</v>
      </c>
      <c r="E420" s="89">
        <f t="shared" si="473"/>
        <v>1</v>
      </c>
      <c r="F420" s="89">
        <f t="shared" si="474"/>
        <v>0.66666666666666663</v>
      </c>
      <c r="G420" s="2">
        <f t="shared" si="440"/>
        <v>305.73333333333335</v>
      </c>
      <c r="H420" s="2">
        <f t="shared" si="441"/>
        <v>69736.203333333237</v>
      </c>
      <c r="I420" s="2">
        <f t="shared" si="446"/>
        <v>2.7302780289410675</v>
      </c>
      <c r="J420" s="72">
        <f t="shared" si="447"/>
        <v>1.0044034461142686</v>
      </c>
      <c r="L420" s="72">
        <f t="shared" si="443"/>
        <v>4.3937793131972611E-3</v>
      </c>
      <c r="M420" s="72">
        <f t="shared" ref="M420" si="482">LN(L420)</f>
        <v>-5.4275655308606101</v>
      </c>
    </row>
    <row r="421" spans="2:13" x14ac:dyDescent="0.25">
      <c r="B421" s="2">
        <f t="shared" si="472"/>
        <v>69736.203333333237</v>
      </c>
      <c r="C421" s="72">
        <v>459.6</v>
      </c>
      <c r="D421" s="89">
        <f t="shared" si="445"/>
        <v>0.66666666666666663</v>
      </c>
      <c r="E421" s="89">
        <f t="shared" si="473"/>
        <v>1</v>
      </c>
      <c r="F421" s="89">
        <f t="shared" si="474"/>
        <v>0.66666666666666663</v>
      </c>
      <c r="G421" s="2">
        <f t="shared" si="440"/>
        <v>306.39999999999998</v>
      </c>
      <c r="H421" s="2">
        <f t="shared" si="441"/>
        <v>70042.603333333231</v>
      </c>
      <c r="I421" s="2">
        <f t="shared" si="446"/>
        <v>2.730251421168802</v>
      </c>
      <c r="J421" s="72">
        <f t="shared" si="447"/>
        <v>1.0043937006225507</v>
      </c>
      <c r="L421" s="72">
        <f t="shared" si="443"/>
        <v>4.3840765000150083E-3</v>
      </c>
      <c r="M421" s="72">
        <f t="shared" ref="M421" si="483">LN(L421)</f>
        <v>-5.4297762796677276</v>
      </c>
    </row>
    <row r="422" spans="2:13" x14ac:dyDescent="0.25">
      <c r="B422" s="2">
        <f t="shared" si="472"/>
        <v>70042.603333333231</v>
      </c>
      <c r="C422" s="72">
        <v>460.6</v>
      </c>
      <c r="D422" s="89">
        <f t="shared" si="445"/>
        <v>0.66666666666666663</v>
      </c>
      <c r="E422" s="89">
        <f t="shared" si="473"/>
        <v>1</v>
      </c>
      <c r="F422" s="89">
        <f t="shared" si="474"/>
        <v>0.66666666666666663</v>
      </c>
      <c r="G422" s="2">
        <f t="shared" si="440"/>
        <v>307.06666666666666</v>
      </c>
      <c r="H422" s="2">
        <f t="shared" si="441"/>
        <v>70349.669999999896</v>
      </c>
      <c r="I422" s="2">
        <f t="shared" si="446"/>
        <v>2.7302249320134186</v>
      </c>
      <c r="J422" s="72">
        <f t="shared" si="447"/>
        <v>1.004383998481686</v>
      </c>
      <c r="L422" s="72">
        <f t="shared" si="443"/>
        <v>4.3744167543207872E-3</v>
      </c>
      <c r="M422" s="72">
        <f t="shared" ref="M422" si="484">LN(L422)</f>
        <v>-5.4319820813576722</v>
      </c>
    </row>
    <row r="423" spans="2:13" x14ac:dyDescent="0.25">
      <c r="B423" s="2">
        <f t="shared" si="472"/>
        <v>70349.669999999896</v>
      </c>
      <c r="C423" s="72">
        <v>461.6</v>
      </c>
      <c r="D423" s="89">
        <f t="shared" si="445"/>
        <v>0.66666666666666663</v>
      </c>
      <c r="E423" s="89">
        <f t="shared" si="473"/>
        <v>1</v>
      </c>
      <c r="F423" s="89">
        <f t="shared" si="474"/>
        <v>0.66666666666666663</v>
      </c>
      <c r="G423" s="2">
        <f t="shared" si="440"/>
        <v>307.73333333333335</v>
      </c>
      <c r="H423" s="2">
        <f t="shared" si="441"/>
        <v>70657.403333333234</v>
      </c>
      <c r="I423" s="2">
        <f t="shared" si="446"/>
        <v>2.7301985606780645</v>
      </c>
      <c r="J423" s="72">
        <f t="shared" si="447"/>
        <v>1.0043743394010709</v>
      </c>
      <c r="L423" s="72">
        <f t="shared" si="443"/>
        <v>4.3647997880257019E-3</v>
      </c>
      <c r="M423" s="72">
        <f t="shared" ref="M423" si="485">LN(L423)</f>
        <v>-5.4341829583196795</v>
      </c>
    </row>
    <row r="424" spans="2:13" x14ac:dyDescent="0.25">
      <c r="B424" s="2">
        <f t="shared" si="472"/>
        <v>70657.403333333234</v>
      </c>
      <c r="C424" s="72">
        <v>462.6</v>
      </c>
      <c r="D424" s="89">
        <f t="shared" si="445"/>
        <v>0.66666666666666663</v>
      </c>
      <c r="E424" s="89">
        <f t="shared" si="473"/>
        <v>1</v>
      </c>
      <c r="F424" s="89">
        <f t="shared" si="474"/>
        <v>0.66666666666666663</v>
      </c>
      <c r="G424" s="2">
        <f t="shared" si="440"/>
        <v>308.39999999999998</v>
      </c>
      <c r="H424" s="2">
        <f t="shared" si="441"/>
        <v>70965.803333333228</v>
      </c>
      <c r="I424" s="2">
        <f t="shared" si="446"/>
        <v>2.7301723063730567</v>
      </c>
      <c r="J424" s="72">
        <f t="shared" si="447"/>
        <v>1.0043647230927111</v>
      </c>
      <c r="L424" s="72">
        <f t="shared" si="443"/>
        <v>4.3552253156221403E-3</v>
      </c>
      <c r="M424" s="72">
        <f t="shared" ref="M424" si="486">LN(L424)</f>
        <v>-5.436378932789327</v>
      </c>
    </row>
    <row r="425" spans="2:13" x14ac:dyDescent="0.25">
      <c r="B425" s="2">
        <f t="shared" si="472"/>
        <v>70965.803333333228</v>
      </c>
      <c r="C425" s="72">
        <v>463.6</v>
      </c>
      <c r="D425" s="89">
        <f t="shared" si="445"/>
        <v>0.66666666666666663</v>
      </c>
      <c r="E425" s="89">
        <f t="shared" si="473"/>
        <v>1</v>
      </c>
      <c r="F425" s="89">
        <f t="shared" si="474"/>
        <v>0.66666666666666663</v>
      </c>
      <c r="G425" s="2">
        <f t="shared" si="440"/>
        <v>309.06666666666666</v>
      </c>
      <c r="H425" s="2">
        <f t="shared" si="441"/>
        <v>71274.869999999893</v>
      </c>
      <c r="I425" s="2">
        <f t="shared" si="446"/>
        <v>2.7301461683157977</v>
      </c>
      <c r="J425" s="72">
        <f t="shared" si="447"/>
        <v>1.0043551492711913</v>
      </c>
      <c r="L425" s="72">
        <f t="shared" si="443"/>
        <v>4.3456930541539568E-3</v>
      </c>
      <c r="M425" s="72">
        <f t="shared" ref="M425" si="487">LN(L425)</f>
        <v>-5.4385700268501349</v>
      </c>
    </row>
    <row r="426" spans="2:13" x14ac:dyDescent="0.25">
      <c r="B426" s="2">
        <f t="shared" si="472"/>
        <v>71274.869999999893</v>
      </c>
      <c r="C426" s="72">
        <v>464.6</v>
      </c>
      <c r="D426" s="89">
        <f t="shared" si="445"/>
        <v>0.66666666666666663</v>
      </c>
      <c r="E426" s="89">
        <f t="shared" si="473"/>
        <v>1</v>
      </c>
      <c r="F426" s="89">
        <f t="shared" si="474"/>
        <v>0.66666666666666663</v>
      </c>
      <c r="G426" s="2">
        <f t="shared" si="440"/>
        <v>309.73333333333335</v>
      </c>
      <c r="H426" s="2">
        <f t="shared" si="441"/>
        <v>71584.603333333231</v>
      </c>
      <c r="I426" s="2">
        <f t="shared" si="446"/>
        <v>2.7301201457306985</v>
      </c>
      <c r="J426" s="72">
        <f t="shared" si="447"/>
        <v>1.0043456176536463</v>
      </c>
      <c r="L426" s="72">
        <f t="shared" si="443"/>
        <v>4.3362027231877518E-3</v>
      </c>
      <c r="M426" s="72">
        <f t="shared" ref="M426" si="488">LN(L426)</f>
        <v>-5.4407562624349923</v>
      </c>
    </row>
    <row r="427" spans="2:13" x14ac:dyDescent="0.25">
      <c r="B427" s="2">
        <f t="shared" si="472"/>
        <v>71584.603333333231</v>
      </c>
      <c r="C427" s="72">
        <v>465.6</v>
      </c>
      <c r="D427" s="89">
        <f t="shared" si="445"/>
        <v>0.66666666666666663</v>
      </c>
      <c r="E427" s="89">
        <f t="shared" si="473"/>
        <v>1</v>
      </c>
      <c r="F427" s="89">
        <f t="shared" si="474"/>
        <v>0.66666666666666663</v>
      </c>
      <c r="G427" s="2">
        <f t="shared" si="440"/>
        <v>310.39999999999998</v>
      </c>
      <c r="H427" s="2">
        <f t="shared" si="441"/>
        <v>71895.003333333225</v>
      </c>
      <c r="I427" s="2">
        <f t="shared" si="446"/>
        <v>2.7300942378490953</v>
      </c>
      <c r="J427" s="72">
        <f t="shared" si="447"/>
        <v>1.004336127959732</v>
      </c>
      <c r="L427" s="72">
        <f t="shared" si="443"/>
        <v>4.3267540447845879E-3</v>
      </c>
      <c r="M427" s="72">
        <f t="shared" ref="M427" si="489">LN(L427)</f>
        <v>-5.4429376613275489</v>
      </c>
    </row>
    <row r="428" spans="2:13" x14ac:dyDescent="0.25">
      <c r="B428" s="2">
        <f t="shared" si="472"/>
        <v>71895.003333333225</v>
      </c>
      <c r="C428" s="72">
        <v>466.6</v>
      </c>
      <c r="D428" s="89">
        <f t="shared" si="445"/>
        <v>0.66666666666666663</v>
      </c>
      <c r="E428" s="89">
        <f t="shared" si="473"/>
        <v>1</v>
      </c>
      <c r="F428" s="89">
        <f t="shared" si="474"/>
        <v>0.66666666666666663</v>
      </c>
      <c r="G428" s="2">
        <f t="shared" si="440"/>
        <v>311.06666666666666</v>
      </c>
      <c r="H428" s="2">
        <f t="shared" si="441"/>
        <v>72206.069999999891</v>
      </c>
      <c r="I428" s="2">
        <f t="shared" si="446"/>
        <v>2.7300684439091794</v>
      </c>
      <c r="J428" s="72">
        <f t="shared" si="447"/>
        <v>1.0043266799115989</v>
      </c>
      <c r="L428" s="72">
        <f t="shared" si="443"/>
        <v>4.3173467434732549E-3</v>
      </c>
      <c r="M428" s="72">
        <f t="shared" ref="M428" si="490">LN(L428)</f>
        <v>-5.4451142451633254</v>
      </c>
    </row>
    <row r="429" spans="2:13" x14ac:dyDescent="0.25">
      <c r="B429" s="2">
        <f t="shared" si="472"/>
        <v>72206.069999999891</v>
      </c>
      <c r="C429" s="72">
        <v>467.6</v>
      </c>
      <c r="D429" s="89">
        <f t="shared" si="445"/>
        <v>0.66666666666666663</v>
      </c>
      <c r="E429" s="89">
        <f t="shared" si="473"/>
        <v>1</v>
      </c>
      <c r="F429" s="89">
        <f t="shared" si="474"/>
        <v>0.66666666666666663</v>
      </c>
      <c r="G429" s="2">
        <f t="shared" si="440"/>
        <v>311.73333333333335</v>
      </c>
      <c r="H429" s="2">
        <f t="shared" si="441"/>
        <v>72517.803333333228</v>
      </c>
      <c r="I429" s="2">
        <f t="shared" si="446"/>
        <v>2.7300427631559128</v>
      </c>
      <c r="J429" s="72">
        <f t="shared" si="447"/>
        <v>1.0043172732338617</v>
      </c>
      <c r="L429" s="72">
        <f t="shared" si="443"/>
        <v>4.3079805462210956E-3</v>
      </c>
      <c r="M429" s="72">
        <f t="shared" ref="M429" si="491">LN(L429)</f>
        <v>-5.4472860354314552</v>
      </c>
    </row>
    <row r="430" spans="2:13" x14ac:dyDescent="0.25">
      <c r="B430" s="2">
        <f t="shared" si="472"/>
        <v>72517.803333333228</v>
      </c>
      <c r="C430" s="72">
        <v>468.6</v>
      </c>
      <c r="D430" s="89">
        <f t="shared" si="445"/>
        <v>0.66666666666666663</v>
      </c>
      <c r="E430" s="89">
        <f t="shared" si="473"/>
        <v>1</v>
      </c>
      <c r="F430" s="89">
        <f t="shared" si="474"/>
        <v>0.66666666666666663</v>
      </c>
      <c r="G430" s="2">
        <f t="shared" si="440"/>
        <v>312.39999999999998</v>
      </c>
      <c r="H430" s="2">
        <f t="shared" si="441"/>
        <v>72830.203333333222</v>
      </c>
      <c r="I430" s="2">
        <f t="shared" si="446"/>
        <v>2.7300171948409555</v>
      </c>
      <c r="J430" s="72">
        <f t="shared" si="447"/>
        <v>1.0043079076535735</v>
      </c>
      <c r="L430" s="72">
        <f t="shared" si="443"/>
        <v>4.2986551824077037E-3</v>
      </c>
      <c r="M430" s="72">
        <f t="shared" ref="M430" si="492">LN(L430)</f>
        <v>-5.4494530534758399</v>
      </c>
    </row>
    <row r="431" spans="2:13" x14ac:dyDescent="0.25">
      <c r="B431" s="2">
        <f t="shared" si="472"/>
        <v>72830.203333333222</v>
      </c>
      <c r="C431" s="72">
        <v>469.6</v>
      </c>
      <c r="D431" s="89">
        <f t="shared" si="445"/>
        <v>0.66666666666666663</v>
      </c>
      <c r="E431" s="89">
        <f t="shared" si="473"/>
        <v>1</v>
      </c>
      <c r="F431" s="89">
        <f t="shared" si="474"/>
        <v>0.66666666666666663</v>
      </c>
      <c r="G431" s="2">
        <f t="shared" si="440"/>
        <v>313.06666666666666</v>
      </c>
      <c r="H431" s="2">
        <f t="shared" si="441"/>
        <v>73143.269999999888</v>
      </c>
      <c r="I431" s="2">
        <f t="shared" si="446"/>
        <v>2.7299917382225929</v>
      </c>
      <c r="J431" s="72">
        <f t="shared" si="447"/>
        <v>1.0042985829001987</v>
      </c>
      <c r="L431" s="72">
        <f t="shared" si="443"/>
        <v>4.2893703837986142E-3</v>
      </c>
      <c r="M431" s="72">
        <f t="shared" ref="M431" si="493">LN(L431)</f>
        <v>-5.4516153204963613</v>
      </c>
    </row>
    <row r="432" spans="2:13" x14ac:dyDescent="0.25">
      <c r="B432" s="2">
        <f t="shared" si="472"/>
        <v>73143.269999999888</v>
      </c>
      <c r="C432" s="72">
        <v>470.6</v>
      </c>
      <c r="D432" s="89">
        <f t="shared" si="445"/>
        <v>0.66666666666666663</v>
      </c>
      <c r="E432" s="89">
        <f t="shared" si="473"/>
        <v>1</v>
      </c>
      <c r="F432" s="89">
        <f t="shared" si="474"/>
        <v>0.66666666666666663</v>
      </c>
      <c r="G432" s="2">
        <f t="shared" si="440"/>
        <v>313.73333333333335</v>
      </c>
      <c r="H432" s="2">
        <f t="shared" si="441"/>
        <v>73457.003333333225</v>
      </c>
      <c r="I432" s="2">
        <f t="shared" si="446"/>
        <v>2.7299663925656623</v>
      </c>
      <c r="J432" s="72">
        <f t="shared" si="447"/>
        <v>1.0042892987055863</v>
      </c>
      <c r="L432" s="72">
        <f t="shared" si="443"/>
        <v>4.2801258845187725E-3</v>
      </c>
      <c r="M432" s="72">
        <f t="shared" ref="M432" si="494">LN(L432)</f>
        <v>-5.4537728575502227</v>
      </c>
    </row>
    <row r="433" spans="2:13" x14ac:dyDescent="0.25">
      <c r="B433" s="2">
        <f t="shared" si="472"/>
        <v>73457.003333333225</v>
      </c>
      <c r="C433" s="72">
        <v>471.6</v>
      </c>
      <c r="D433" s="89">
        <f t="shared" si="445"/>
        <v>0.66666666666666663</v>
      </c>
      <c r="E433" s="89">
        <f t="shared" si="473"/>
        <v>1</v>
      </c>
      <c r="F433" s="89">
        <f t="shared" si="474"/>
        <v>0.66666666666666663</v>
      </c>
      <c r="G433" s="2">
        <f t="shared" si="440"/>
        <v>314.39999999999998</v>
      </c>
      <c r="H433" s="2">
        <f t="shared" si="441"/>
        <v>73771.403333333219</v>
      </c>
      <c r="I433" s="2">
        <f t="shared" si="446"/>
        <v>2.7299411571414733</v>
      </c>
      <c r="J433" s="72">
        <f t="shared" si="447"/>
        <v>1.0042800548039417</v>
      </c>
      <c r="L433" s="72">
        <f t="shared" si="443"/>
        <v>4.2709214210248951E-3</v>
      </c>
      <c r="M433" s="72">
        <f t="shared" ref="M433" si="495">LN(L433)</f>
        <v>-5.4559256855536136</v>
      </c>
    </row>
    <row r="434" spans="2:13" x14ac:dyDescent="0.25">
      <c r="B434" s="2">
        <f t="shared" si="472"/>
        <v>73771.403333333219</v>
      </c>
      <c r="C434" s="72">
        <v>472.6</v>
      </c>
      <c r="D434" s="89">
        <f t="shared" si="445"/>
        <v>0.66666666666666663</v>
      </c>
      <c r="E434" s="89">
        <f t="shared" si="473"/>
        <v>1</v>
      </c>
      <c r="F434" s="89">
        <f t="shared" si="474"/>
        <v>0.66666666666666663</v>
      </c>
      <c r="G434" s="2">
        <f t="shared" si="440"/>
        <v>315.06666666666666</v>
      </c>
      <c r="H434" s="2">
        <f t="shared" si="441"/>
        <v>74086.469999999885</v>
      </c>
      <c r="I434" s="2">
        <f t="shared" si="446"/>
        <v>2.7299160312277482</v>
      </c>
      <c r="J434" s="72">
        <f t="shared" si="447"/>
        <v>1.0042708509318041</v>
      </c>
      <c r="L434" s="72">
        <f t="shared" si="443"/>
        <v>4.2617567320829093E-3</v>
      </c>
      <c r="M434" s="72">
        <f t="shared" ref="M434" si="496">LN(L434)</f>
        <v>-5.4580738252822529</v>
      </c>
    </row>
    <row r="435" spans="2:13" x14ac:dyDescent="0.25">
      <c r="B435" s="2">
        <f t="shared" si="472"/>
        <v>74086.469999999885</v>
      </c>
      <c r="C435" s="72">
        <v>473.6</v>
      </c>
      <c r="D435" s="89">
        <f t="shared" si="445"/>
        <v>0.66666666666666663</v>
      </c>
      <c r="E435" s="89">
        <f t="shared" si="473"/>
        <v>1</v>
      </c>
      <c r="F435" s="89">
        <f t="shared" si="474"/>
        <v>0.66666666666666663</v>
      </c>
      <c r="G435" s="2">
        <f t="shared" si="440"/>
        <v>315.73333333333335</v>
      </c>
      <c r="H435" s="2">
        <f t="shared" si="441"/>
        <v>74402.203333333222</v>
      </c>
      <c r="I435" s="2">
        <f t="shared" si="446"/>
        <v>2.72989101410854</v>
      </c>
      <c r="J435" s="72">
        <f t="shared" si="447"/>
        <v>1.0042616868280179</v>
      </c>
      <c r="L435" s="72">
        <f t="shared" si="443"/>
        <v>4.2526315587396403E-3</v>
      </c>
      <c r="M435" s="72">
        <f t="shared" ref="M435" si="497">LN(L435)</f>
        <v>-5.4602172973733447</v>
      </c>
    </row>
    <row r="436" spans="2:13" x14ac:dyDescent="0.25">
      <c r="B436" s="2">
        <f t="shared" si="472"/>
        <v>74402.203333333222</v>
      </c>
      <c r="C436" s="72">
        <v>474.6</v>
      </c>
      <c r="D436" s="89">
        <f t="shared" si="445"/>
        <v>0.66666666666666663</v>
      </c>
      <c r="E436" s="89">
        <f t="shared" si="473"/>
        <v>1</v>
      </c>
      <c r="F436" s="89">
        <f t="shared" si="474"/>
        <v>0.66666666666666663</v>
      </c>
      <c r="G436" s="2">
        <f t="shared" si="440"/>
        <v>316.39999999999998</v>
      </c>
      <c r="H436" s="2">
        <f t="shared" si="441"/>
        <v>74718.603333333216</v>
      </c>
      <c r="I436" s="2">
        <f t="shared" si="446"/>
        <v>2.7298661050741688</v>
      </c>
      <c r="J436" s="72">
        <f t="shared" si="447"/>
        <v>1.004252562233708</v>
      </c>
      <c r="L436" s="72">
        <f t="shared" si="443"/>
        <v>4.243545644298922E-3</v>
      </c>
      <c r="M436" s="72">
        <f t="shared" ref="M436" si="498">LN(L436)</f>
        <v>-5.4623561223265602</v>
      </c>
    </row>
    <row r="437" spans="2:13" x14ac:dyDescent="0.25">
      <c r="B437" s="2">
        <f t="shared" si="472"/>
        <v>74718.603333333216</v>
      </c>
      <c r="C437" s="72">
        <v>475.6</v>
      </c>
      <c r="D437" s="89">
        <f t="shared" si="445"/>
        <v>0.66666666666666663</v>
      </c>
      <c r="E437" s="89">
        <f t="shared" si="473"/>
        <v>1</v>
      </c>
      <c r="F437" s="89">
        <f t="shared" si="474"/>
        <v>0.66666666666666663</v>
      </c>
      <c r="G437" s="2">
        <f t="shared" si="440"/>
        <v>317.06666666666666</v>
      </c>
      <c r="H437" s="2">
        <f t="shared" si="441"/>
        <v>75035.669999999882</v>
      </c>
      <c r="I437" s="2">
        <f t="shared" si="446"/>
        <v>2.7298413034211526</v>
      </c>
      <c r="J437" s="72">
        <f t="shared" si="447"/>
        <v>1.0042434768922563</v>
      </c>
      <c r="L437" s="72">
        <f t="shared" si="443"/>
        <v>4.2344987342979199E-3</v>
      </c>
      <c r="M437" s="72">
        <f t="shared" ref="M437" si="499">LN(L437)</f>
        <v>-5.4644903205050337</v>
      </c>
    </row>
    <row r="438" spans="2:13" x14ac:dyDescent="0.25">
      <c r="B438" s="2">
        <f t="shared" si="472"/>
        <v>75035.669999999882</v>
      </c>
      <c r="C438" s="72">
        <v>476.6</v>
      </c>
      <c r="D438" s="89">
        <f t="shared" si="445"/>
        <v>0.66666666666666663</v>
      </c>
      <c r="E438" s="89">
        <f t="shared" si="473"/>
        <v>1</v>
      </c>
      <c r="F438" s="89">
        <f t="shared" si="474"/>
        <v>0.66666666666666663</v>
      </c>
      <c r="G438" s="2">
        <f t="shared" si="440"/>
        <v>317.73333333333335</v>
      </c>
      <c r="H438" s="2">
        <f t="shared" si="441"/>
        <v>75353.403333333219</v>
      </c>
      <c r="I438" s="2">
        <f t="shared" si="446"/>
        <v>2.7298166084521376</v>
      </c>
      <c r="J438" s="72">
        <f t="shared" si="447"/>
        <v>1.0042344305492752</v>
      </c>
      <c r="L438" s="72">
        <f t="shared" si="443"/>
        <v>4.225490576480799E-3</v>
      </c>
      <c r="M438" s="72">
        <f t="shared" ref="M438" si="500">LN(L438)</f>
        <v>-5.4666199121370465</v>
      </c>
    </row>
    <row r="439" spans="2:13" x14ac:dyDescent="0.25">
      <c r="B439" s="2">
        <f t="shared" si="472"/>
        <v>75353.403333333219</v>
      </c>
      <c r="C439" s="72">
        <v>477.6</v>
      </c>
      <c r="D439" s="89">
        <f t="shared" si="445"/>
        <v>0.66666666666666663</v>
      </c>
      <c r="E439" s="89">
        <f t="shared" si="473"/>
        <v>1</v>
      </c>
      <c r="F439" s="89">
        <f t="shared" si="474"/>
        <v>0.66666666666666663</v>
      </c>
      <c r="G439" s="2">
        <f t="shared" si="440"/>
        <v>318.39999999999998</v>
      </c>
      <c r="H439" s="2">
        <f t="shared" si="441"/>
        <v>75671.803333333213</v>
      </c>
      <c r="I439" s="2">
        <f t="shared" si="446"/>
        <v>2.7297920194758323</v>
      </c>
      <c r="J439" s="72">
        <f t="shared" si="447"/>
        <v>1.0042254229525842</v>
      </c>
      <c r="L439" s="72">
        <f t="shared" si="443"/>
        <v>4.2165209207763697E-3</v>
      </c>
      <c r="M439" s="72">
        <f t="shared" ref="M439" si="501">LN(L439)</f>
        <v>-5.4687449173168332</v>
      </c>
    </row>
    <row r="440" spans="2:13" x14ac:dyDescent="0.25">
      <c r="B440" s="2">
        <f t="shared" si="472"/>
        <v>75671.803333333213</v>
      </c>
      <c r="C440" s="72">
        <v>478.6</v>
      </c>
      <c r="D440" s="89">
        <f t="shared" si="445"/>
        <v>0.66666666666666663</v>
      </c>
      <c r="E440" s="89">
        <f t="shared" si="473"/>
        <v>1</v>
      </c>
      <c r="F440" s="89">
        <f t="shared" si="474"/>
        <v>0.66666666666666663</v>
      </c>
      <c r="G440" s="2">
        <f t="shared" si="440"/>
        <v>319.06666666666666</v>
      </c>
      <c r="H440" s="2">
        <f t="shared" si="441"/>
        <v>75990.869999999879</v>
      </c>
      <c r="I440" s="2">
        <f t="shared" si="446"/>
        <v>2.7297675358069409</v>
      </c>
      <c r="J440" s="72">
        <f t="shared" si="447"/>
        <v>1.0042164538521856</v>
      </c>
      <c r="L440" s="72">
        <f t="shared" si="443"/>
        <v>4.2075895192732983E-3</v>
      </c>
      <c r="M440" s="72">
        <f t="shared" ref="M440" si="502">LN(L440)</f>
        <v>-5.4708653560060272</v>
      </c>
    </row>
    <row r="441" spans="2:13" x14ac:dyDescent="0.25">
      <c r="B441" s="2">
        <f t="shared" si="472"/>
        <v>75990.869999999879</v>
      </c>
      <c r="C441" s="72">
        <v>479.6</v>
      </c>
      <c r="D441" s="89">
        <f t="shared" si="445"/>
        <v>0.66666666666666663</v>
      </c>
      <c r="E441" s="89">
        <f t="shared" si="473"/>
        <v>1</v>
      </c>
      <c r="F441" s="89">
        <f t="shared" si="474"/>
        <v>0.66666666666666663</v>
      </c>
      <c r="G441" s="2">
        <f t="shared" si="440"/>
        <v>319.73333333333335</v>
      </c>
      <c r="H441" s="2">
        <f t="shared" si="441"/>
        <v>76310.603333333216</v>
      </c>
      <c r="I441" s="2">
        <f t="shared" si="446"/>
        <v>2.7297431567660988</v>
      </c>
      <c r="J441" s="72">
        <f t="shared" si="447"/>
        <v>1.0042075230002412</v>
      </c>
      <c r="L441" s="72">
        <f t="shared" si="443"/>
        <v>4.1986961261975221E-3</v>
      </c>
      <c r="M441" s="72">
        <f t="shared" ref="M441" si="503">LN(L441)</f>
        <v>-5.4729812480346407</v>
      </c>
    </row>
    <row r="442" spans="2:13" x14ac:dyDescent="0.25">
      <c r="B442" s="2">
        <f t="shared" si="472"/>
        <v>76310.603333333216</v>
      </c>
      <c r="C442" s="72">
        <v>480.6</v>
      </c>
      <c r="D442" s="89">
        <f t="shared" si="445"/>
        <v>0.66666666666666663</v>
      </c>
      <c r="E442" s="89">
        <f t="shared" si="473"/>
        <v>1</v>
      </c>
      <c r="F442" s="89">
        <f t="shared" si="474"/>
        <v>0.66666666666666663</v>
      </c>
      <c r="G442" s="2">
        <f t="shared" si="440"/>
        <v>320.39999999999998</v>
      </c>
      <c r="H442" s="2">
        <f t="shared" si="441"/>
        <v>76631.00333333321</v>
      </c>
      <c r="I442" s="2">
        <f t="shared" si="446"/>
        <v>2.729718881679807</v>
      </c>
      <c r="J442" s="72">
        <f t="shared" si="447"/>
        <v>1.0041986301510479</v>
      </c>
      <c r="L442" s="72">
        <f t="shared" si="443"/>
        <v>4.1898404978881199E-3</v>
      </c>
      <c r="M442" s="72">
        <f t="shared" ref="M442" si="504">LN(L442)</f>
        <v>-5.4750926131024746</v>
      </c>
    </row>
    <row r="443" spans="2:13" x14ac:dyDescent="0.25">
      <c r="B443" s="2">
        <f t="shared" si="472"/>
        <v>76631.00333333321</v>
      </c>
      <c r="C443" s="72">
        <v>481.6</v>
      </c>
      <c r="D443" s="89">
        <f t="shared" si="445"/>
        <v>0.66666666666666663</v>
      </c>
      <c r="E443" s="89">
        <f t="shared" si="473"/>
        <v>1</v>
      </c>
      <c r="F443" s="89">
        <f t="shared" si="474"/>
        <v>0.66666666666666663</v>
      </c>
      <c r="G443" s="2">
        <f t="shared" si="440"/>
        <v>321.06666666666666</v>
      </c>
      <c r="H443" s="2">
        <f t="shared" si="441"/>
        <v>76952.069999999876</v>
      </c>
      <c r="I443" s="2">
        <f t="shared" si="446"/>
        <v>2.7296947098803708</v>
      </c>
      <c r="J443" s="72">
        <f t="shared" si="447"/>
        <v>1.0041897750610165</v>
      </c>
      <c r="L443" s="72">
        <f t="shared" si="443"/>
        <v>4.1810223927760473E-3</v>
      </c>
      <c r="M443" s="72">
        <f t="shared" ref="M443" si="505">LN(L443)</f>
        <v>-5.4771994707798974</v>
      </c>
    </row>
    <row r="444" spans="2:13" x14ac:dyDescent="0.25">
      <c r="B444" s="2">
        <f t="shared" si="472"/>
        <v>76952.069999999876</v>
      </c>
      <c r="C444" s="72">
        <v>482.6</v>
      </c>
      <c r="D444" s="89">
        <f t="shared" si="445"/>
        <v>0.66666666666666663</v>
      </c>
      <c r="E444" s="89">
        <f t="shared" si="473"/>
        <v>1</v>
      </c>
      <c r="F444" s="89">
        <f t="shared" si="474"/>
        <v>0.66666666666666663</v>
      </c>
      <c r="G444" s="2">
        <f t="shared" si="440"/>
        <v>321.73333333333335</v>
      </c>
      <c r="H444" s="2">
        <f t="shared" si="441"/>
        <v>77273.803333333213</v>
      </c>
      <c r="I444" s="2">
        <f t="shared" si="446"/>
        <v>2.7296706407058342</v>
      </c>
      <c r="J444" s="72">
        <f t="shared" si="447"/>
        <v>1.0041809574886464</v>
      </c>
      <c r="L444" s="72">
        <f t="shared" si="443"/>
        <v>4.1722415713597773E-3</v>
      </c>
      <c r="M444" s="72">
        <f t="shared" ref="M444" si="506">LN(L444)</f>
        <v>-5.4793018405094323</v>
      </c>
    </row>
    <row r="445" spans="2:13" x14ac:dyDescent="0.25">
      <c r="B445" s="2">
        <f t="shared" si="472"/>
        <v>77273.803333333213</v>
      </c>
      <c r="C445" s="72">
        <v>483.6</v>
      </c>
      <c r="D445" s="89">
        <f t="shared" si="445"/>
        <v>0.66666666666666663</v>
      </c>
      <c r="E445" s="89">
        <f t="shared" si="473"/>
        <v>1</v>
      </c>
      <c r="F445" s="89">
        <f t="shared" si="474"/>
        <v>0.66666666666666663</v>
      </c>
      <c r="G445" s="2">
        <f t="shared" si="440"/>
        <v>322.39999999999998</v>
      </c>
      <c r="H445" s="2">
        <f t="shared" si="441"/>
        <v>77596.203333333207</v>
      </c>
      <c r="I445" s="2">
        <f t="shared" si="446"/>
        <v>2.7296466734999192</v>
      </c>
      <c r="J445" s="72">
        <f t="shared" si="447"/>
        <v>1.0041721771945049</v>
      </c>
      <c r="L445" s="72">
        <f t="shared" si="443"/>
        <v>4.1634977961840314E-3</v>
      </c>
      <c r="M445" s="72">
        <f t="shared" ref="M445" si="507">LN(L445)</f>
        <v>-5.481399741606654</v>
      </c>
    </row>
    <row r="446" spans="2:13" x14ac:dyDescent="0.25">
      <c r="B446" s="2">
        <f t="shared" si="472"/>
        <v>77596.203333333207</v>
      </c>
      <c r="C446" s="72">
        <v>484.6</v>
      </c>
      <c r="D446" s="89">
        <f t="shared" si="445"/>
        <v>0.66666666666666663</v>
      </c>
      <c r="E446" s="89">
        <f t="shared" si="473"/>
        <v>1</v>
      </c>
      <c r="F446" s="89">
        <f t="shared" si="474"/>
        <v>0.66666666666666663</v>
      </c>
      <c r="G446" s="2">
        <f t="shared" si="440"/>
        <v>323.06666666666666</v>
      </c>
      <c r="H446" s="2">
        <f t="shared" si="441"/>
        <v>77919.269999999873</v>
      </c>
      <c r="I446" s="2">
        <f t="shared" si="446"/>
        <v>2.7296228076119675</v>
      </c>
      <c r="J446" s="72">
        <f t="shared" si="447"/>
        <v>1.0041634339412053</v>
      </c>
      <c r="L446" s="72">
        <f t="shared" si="443"/>
        <v>4.1547908318189551E-3</v>
      </c>
      <c r="M446" s="72">
        <f t="shared" ref="M446" si="508">LN(L446)</f>
        <v>-5.4834931932610367</v>
      </c>
    </row>
    <row r="447" spans="2:13" x14ac:dyDescent="0.25">
      <c r="B447" s="2">
        <f t="shared" si="472"/>
        <v>77919.269999999873</v>
      </c>
      <c r="C447" s="72">
        <v>485.6</v>
      </c>
      <c r="D447" s="89">
        <f t="shared" si="445"/>
        <v>0.66666666666666663</v>
      </c>
      <c r="E447" s="89">
        <f t="shared" si="473"/>
        <v>1</v>
      </c>
      <c r="F447" s="89">
        <f t="shared" si="474"/>
        <v>0.66666666666666663</v>
      </c>
      <c r="G447" s="2">
        <f t="shared" si="440"/>
        <v>323.73333333333335</v>
      </c>
      <c r="H447" s="2">
        <f t="shared" si="441"/>
        <v>78243.00333333321</v>
      </c>
      <c r="I447" s="2">
        <f t="shared" si="446"/>
        <v>2.7295990423968739</v>
      </c>
      <c r="J447" s="72">
        <f t="shared" si="447"/>
        <v>1.0041547274933831</v>
      </c>
      <c r="L447" s="72">
        <f t="shared" si="443"/>
        <v>4.1461204448359646E-3</v>
      </c>
      <c r="M447" s="72">
        <f t="shared" ref="M447" si="509">LN(L447)</f>
        <v>-5.4855822145376552</v>
      </c>
    </row>
    <row r="448" spans="2:13" x14ac:dyDescent="0.25">
      <c r="B448" s="2">
        <f t="shared" si="472"/>
        <v>78243.00333333321</v>
      </c>
      <c r="C448" s="72">
        <v>486.6</v>
      </c>
      <c r="D448" s="89">
        <f t="shared" si="445"/>
        <v>0.66666666666666663</v>
      </c>
      <c r="E448" s="89">
        <f t="shared" si="473"/>
        <v>1</v>
      </c>
      <c r="F448" s="89">
        <f t="shared" si="474"/>
        <v>0.66666666666666663</v>
      </c>
      <c r="G448" s="2">
        <f t="shared" si="440"/>
        <v>324.39999999999998</v>
      </c>
      <c r="H448" s="2">
        <f t="shared" si="441"/>
        <v>78567.403333333205</v>
      </c>
      <c r="I448" s="2">
        <f t="shared" si="446"/>
        <v>2.7295753772150326</v>
      </c>
      <c r="J448" s="72">
        <f t="shared" si="447"/>
        <v>1.0041460576176757</v>
      </c>
      <c r="L448" s="72">
        <f t="shared" si="443"/>
        <v>4.1374864037882425E-3</v>
      </c>
      <c r="M448" s="72">
        <f t="shared" ref="M448" si="510">LN(L448)</f>
        <v>-5.4876668243778308</v>
      </c>
    </row>
    <row r="449" spans="2:13" x14ac:dyDescent="0.25">
      <c r="B449" s="2">
        <f t="shared" si="472"/>
        <v>78567.403333333205</v>
      </c>
      <c r="C449" s="72">
        <v>487.6</v>
      </c>
      <c r="D449" s="89">
        <f t="shared" si="445"/>
        <v>0.66666666666666663</v>
      </c>
      <c r="E449" s="89">
        <f t="shared" si="473"/>
        <v>1</v>
      </c>
      <c r="F449" s="89">
        <f t="shared" si="474"/>
        <v>0.66666666666666663</v>
      </c>
      <c r="G449" s="2">
        <f t="shared" si="440"/>
        <v>325.06666666666666</v>
      </c>
      <c r="H449" s="2">
        <f t="shared" si="441"/>
        <v>78892.46999999987</v>
      </c>
      <c r="I449" s="2">
        <f t="shared" si="446"/>
        <v>2.7295518114322772</v>
      </c>
      <c r="J449" s="72">
        <f t="shared" si="447"/>
        <v>1.0041374240827017</v>
      </c>
      <c r="L449" s="72">
        <f t="shared" si="443"/>
        <v>4.1288884791896808E-3</v>
      </c>
      <c r="M449" s="72">
        <f t="shared" ref="M449" si="511">LN(L449)</f>
        <v>-5.4897470416001957</v>
      </c>
    </row>
    <row r="450" spans="2:13" x14ac:dyDescent="0.25">
      <c r="B450" s="2">
        <f t="shared" si="472"/>
        <v>78892.46999999987</v>
      </c>
      <c r="C450" s="72">
        <v>488.6</v>
      </c>
      <c r="D450" s="89">
        <f t="shared" si="445"/>
        <v>0.66666666666666663</v>
      </c>
      <c r="E450" s="89">
        <f t="shared" si="473"/>
        <v>1</v>
      </c>
      <c r="F450" s="89">
        <f t="shared" si="474"/>
        <v>0.66666666666666663</v>
      </c>
      <c r="G450" s="2">
        <f t="shared" si="440"/>
        <v>325.73333333333335</v>
      </c>
      <c r="H450" s="2">
        <f t="shared" si="441"/>
        <v>79218.203333333207</v>
      </c>
      <c r="I450" s="2">
        <f t="shared" si="446"/>
        <v>2.72952834441982</v>
      </c>
      <c r="J450" s="72">
        <f t="shared" si="447"/>
        <v>1.0041288266590378</v>
      </c>
      <c r="L450" s="72">
        <f t="shared" si="443"/>
        <v>4.1203264434927127E-3</v>
      </c>
      <c r="M450" s="72">
        <f t="shared" ref="M450" si="512">LN(L450)</f>
        <v>-5.491822884902084</v>
      </c>
    </row>
    <row r="451" spans="2:13" x14ac:dyDescent="0.25">
      <c r="B451" s="2">
        <f t="shared" si="472"/>
        <v>79218.203333333207</v>
      </c>
      <c r="C451" s="72">
        <v>489.6</v>
      </c>
      <c r="D451" s="89">
        <f t="shared" si="445"/>
        <v>0.66666666666666663</v>
      </c>
      <c r="E451" s="89">
        <f t="shared" si="473"/>
        <v>1</v>
      </c>
      <c r="F451" s="89">
        <f t="shared" si="474"/>
        <v>0.66666666666666663</v>
      </c>
      <c r="G451" s="2">
        <f t="shared" ref="G451:G514" si="513">C451*F451</f>
        <v>326.39999999999998</v>
      </c>
      <c r="H451" s="2">
        <f t="shared" ref="H451:H514" si="514">B451+G451</f>
        <v>79544.603333333202</v>
      </c>
      <c r="I451" s="2">
        <f t="shared" si="446"/>
        <v>2.7295049755541965</v>
      </c>
      <c r="J451" s="72">
        <f t="shared" si="447"/>
        <v>1.0041202651191996</v>
      </c>
      <c r="L451" s="72">
        <f t="shared" si="443"/>
        <v>4.1118000710687989E-3</v>
      </c>
      <c r="M451" s="72">
        <f t="shared" ref="M451" si="515">LN(L451)</f>
        <v>-5.493894372860332</v>
      </c>
    </row>
    <row r="452" spans="2:13" x14ac:dyDescent="0.25">
      <c r="B452" s="2">
        <f t="shared" si="472"/>
        <v>79544.603333333202</v>
      </c>
      <c r="C452" s="72">
        <v>490.6</v>
      </c>
      <c r="D452" s="89">
        <f t="shared" si="445"/>
        <v>0.66666666666666663</v>
      </c>
      <c r="E452" s="89">
        <f t="shared" si="473"/>
        <v>1</v>
      </c>
      <c r="F452" s="89">
        <f t="shared" si="474"/>
        <v>0.66666666666666663</v>
      </c>
      <c r="G452" s="2">
        <f t="shared" si="513"/>
        <v>327.06666666666666</v>
      </c>
      <c r="H452" s="2">
        <f t="shared" si="514"/>
        <v>79871.669999999867</v>
      </c>
      <c r="I452" s="2">
        <f t="shared" si="446"/>
        <v>2.7294817042172115</v>
      </c>
      <c r="J452" s="72">
        <f t="shared" si="447"/>
        <v>1.0041117392376211</v>
      </c>
      <c r="L452" s="72">
        <f t="shared" ref="L452:L515" si="516">LN(J452)</f>
        <v>4.1033091381884662E-3</v>
      </c>
      <c r="M452" s="72">
        <f t="shared" ref="M452" si="517">LN(L452)</f>
        <v>-5.4959615239322437</v>
      </c>
    </row>
    <row r="453" spans="2:13" x14ac:dyDescent="0.25">
      <c r="B453" s="2">
        <f t="shared" si="472"/>
        <v>79871.669999999867</v>
      </c>
      <c r="C453" s="72">
        <v>491.6</v>
      </c>
      <c r="D453" s="89">
        <f t="shared" ref="D453:D516" si="518">2/3</f>
        <v>0.66666666666666663</v>
      </c>
      <c r="E453" s="89">
        <f t="shared" si="473"/>
        <v>1</v>
      </c>
      <c r="F453" s="89">
        <f t="shared" si="474"/>
        <v>0.66666666666666663</v>
      </c>
      <c r="G453" s="2">
        <f t="shared" si="513"/>
        <v>327.73333333333335</v>
      </c>
      <c r="H453" s="2">
        <f t="shared" si="514"/>
        <v>80199.403333333205</v>
      </c>
      <c r="I453" s="2">
        <f t="shared" ref="I453:I516" si="519">(EXP(H453/H452))</f>
        <v>2.7294585297958776</v>
      </c>
      <c r="J453" s="72">
        <f t="shared" ref="J453:J516" si="520">H453/H452</f>
        <v>1.004103248790633</v>
      </c>
      <c r="L453" s="72">
        <f t="shared" si="516"/>
        <v>4.0948534229997974E-3</v>
      </c>
      <c r="M453" s="72">
        <f t="shared" ref="M453" si="521">LN(L453)</f>
        <v>-5.4980243564569733</v>
      </c>
    </row>
    <row r="454" spans="2:13" x14ac:dyDescent="0.25">
      <c r="B454" s="2">
        <f t="shared" si="472"/>
        <v>80199.403333333205</v>
      </c>
      <c r="C454" s="72">
        <v>492.6</v>
      </c>
      <c r="D454" s="89">
        <f t="shared" si="518"/>
        <v>0.66666666666666663</v>
      </c>
      <c r="E454" s="89">
        <f t="shared" si="473"/>
        <v>1</v>
      </c>
      <c r="F454" s="89">
        <f t="shared" si="474"/>
        <v>0.66666666666666663</v>
      </c>
      <c r="G454" s="2">
        <f t="shared" si="513"/>
        <v>328.4</v>
      </c>
      <c r="H454" s="2">
        <f t="shared" si="514"/>
        <v>80527.803333333199</v>
      </c>
      <c r="I454" s="2">
        <f t="shared" si="519"/>
        <v>2.7294354516823649</v>
      </c>
      <c r="J454" s="72">
        <f t="shared" si="520"/>
        <v>1.0040947935564442</v>
      </c>
      <c r="L454" s="72">
        <f t="shared" si="516"/>
        <v>4.0864327055102354E-3</v>
      </c>
      <c r="M454" s="72">
        <f t="shared" ref="M454" si="522">LN(L454)</f>
        <v>-5.5000828886561646</v>
      </c>
    </row>
    <row r="455" spans="2:13" x14ac:dyDescent="0.25">
      <c r="B455" s="2">
        <f t="shared" si="472"/>
        <v>80527.803333333199</v>
      </c>
      <c r="C455" s="72">
        <v>493.6</v>
      </c>
      <c r="D455" s="89">
        <f t="shared" si="518"/>
        <v>0.66666666666666663</v>
      </c>
      <c r="E455" s="89">
        <f t="shared" si="473"/>
        <v>1</v>
      </c>
      <c r="F455" s="89">
        <f t="shared" si="474"/>
        <v>0.66666666666666663</v>
      </c>
      <c r="G455" s="2">
        <f t="shared" si="513"/>
        <v>329.06666666666666</v>
      </c>
      <c r="H455" s="2">
        <f t="shared" si="514"/>
        <v>80856.869999999864</v>
      </c>
      <c r="I455" s="2">
        <f t="shared" si="519"/>
        <v>2.7294124692739454</v>
      </c>
      <c r="J455" s="72">
        <f t="shared" si="520"/>
        <v>1.0040863733151213</v>
      </c>
      <c r="L455" s="72">
        <f t="shared" si="516"/>
        <v>4.0780467675661739E-3</v>
      </c>
      <c r="M455" s="72">
        <f t="shared" ref="M455" si="523">LN(L455)</f>
        <v>-5.5021371386351694</v>
      </c>
    </row>
    <row r="456" spans="2:13" x14ac:dyDescent="0.25">
      <c r="B456" s="2">
        <f t="shared" si="472"/>
        <v>80856.869999999864</v>
      </c>
      <c r="C456" s="72">
        <v>494.6</v>
      </c>
      <c r="D456" s="89">
        <f t="shared" si="518"/>
        <v>0.66666666666666663</v>
      </c>
      <c r="E456" s="89">
        <f t="shared" si="473"/>
        <v>1</v>
      </c>
      <c r="F456" s="89">
        <f t="shared" si="474"/>
        <v>0.66666666666666663</v>
      </c>
      <c r="G456" s="2">
        <f t="shared" si="513"/>
        <v>329.73333333333335</v>
      </c>
      <c r="H456" s="2">
        <f t="shared" si="514"/>
        <v>81186.603333333202</v>
      </c>
      <c r="I456" s="2">
        <f t="shared" si="519"/>
        <v>2.7293895819729381</v>
      </c>
      <c r="J456" s="72">
        <f t="shared" si="520"/>
        <v>1.0040779878485693</v>
      </c>
      <c r="L456" s="72">
        <f t="shared" si="516"/>
        <v>4.0696953928338704E-3</v>
      </c>
      <c r="M456" s="72">
        <f t="shared" ref="M456" si="524">LN(L456)</f>
        <v>-5.5041871243839999</v>
      </c>
    </row>
    <row r="457" spans="2:13" x14ac:dyDescent="0.25">
      <c r="B457" s="2">
        <f t="shared" si="472"/>
        <v>81186.603333333202</v>
      </c>
      <c r="C457" s="72">
        <v>495.6</v>
      </c>
      <c r="D457" s="89">
        <f t="shared" si="518"/>
        <v>0.66666666666666663</v>
      </c>
      <c r="E457" s="89">
        <f t="shared" si="473"/>
        <v>1</v>
      </c>
      <c r="F457" s="89">
        <f t="shared" si="474"/>
        <v>0.66666666666666663</v>
      </c>
      <c r="G457" s="2">
        <f t="shared" si="513"/>
        <v>330.4</v>
      </c>
      <c r="H457" s="2">
        <f t="shared" si="514"/>
        <v>81517.003333333196</v>
      </c>
      <c r="I457" s="2">
        <f t="shared" si="519"/>
        <v>2.7293667891866558</v>
      </c>
      <c r="J457" s="72">
        <f t="shared" si="520"/>
        <v>1.0040696369405115</v>
      </c>
      <c r="L457" s="72">
        <f t="shared" si="516"/>
        <v>4.0613783667799164E-3</v>
      </c>
      <c r="M457" s="72">
        <f t="shared" ref="M457" si="525">LN(L457)</f>
        <v>-5.5062328637784352</v>
      </c>
    </row>
    <row r="458" spans="2:13" x14ac:dyDescent="0.25">
      <c r="B458" s="2">
        <f t="shared" si="472"/>
        <v>81517.003333333196</v>
      </c>
      <c r="C458" s="72">
        <v>496.6</v>
      </c>
      <c r="D458" s="89">
        <f t="shared" si="518"/>
        <v>0.66666666666666663</v>
      </c>
      <c r="E458" s="89">
        <f t="shared" si="473"/>
        <v>1</v>
      </c>
      <c r="F458" s="89">
        <f t="shared" si="474"/>
        <v>0.66666666666666663</v>
      </c>
      <c r="G458" s="2">
        <f t="shared" si="513"/>
        <v>331.06666666666666</v>
      </c>
      <c r="H458" s="2">
        <f t="shared" si="514"/>
        <v>81848.069999999861</v>
      </c>
      <c r="I458" s="2">
        <f t="shared" si="519"/>
        <v>2.7293440903273569</v>
      </c>
      <c r="J458" s="72">
        <f t="shared" si="520"/>
        <v>1.0040613203764728</v>
      </c>
      <c r="L458" s="72">
        <f t="shared" si="516"/>
        <v>4.0530954766541368E-3</v>
      </c>
      <c r="M458" s="72">
        <f t="shared" ref="M458" si="526">LN(L458)</f>
        <v>-5.5082743745805791</v>
      </c>
    </row>
    <row r="459" spans="2:13" x14ac:dyDescent="0.25">
      <c r="B459" s="2">
        <f t="shared" si="472"/>
        <v>81848.069999999861</v>
      </c>
      <c r="C459" s="72">
        <v>497.6</v>
      </c>
      <c r="D459" s="89">
        <f t="shared" si="518"/>
        <v>0.66666666666666663</v>
      </c>
      <c r="E459" s="89">
        <f t="shared" si="473"/>
        <v>1</v>
      </c>
      <c r="F459" s="89">
        <f t="shared" si="474"/>
        <v>0.66666666666666663</v>
      </c>
      <c r="G459" s="2">
        <f t="shared" si="513"/>
        <v>331.73333333333335</v>
      </c>
      <c r="H459" s="2">
        <f t="shared" si="514"/>
        <v>82179.803333333199</v>
      </c>
      <c r="I459" s="2">
        <f t="shared" si="519"/>
        <v>2.7293214848121869</v>
      </c>
      <c r="J459" s="72">
        <f t="shared" si="520"/>
        <v>1.0040530379437578</v>
      </c>
      <c r="L459" s="72">
        <f t="shared" si="516"/>
        <v>4.0448465114687315E-3</v>
      </c>
      <c r="M459" s="72">
        <f t="shared" ref="M459" si="527">LN(L459)</f>
        <v>-5.5103116744403895</v>
      </c>
    </row>
    <row r="460" spans="2:13" x14ac:dyDescent="0.25">
      <c r="B460" s="2">
        <f t="shared" si="472"/>
        <v>82179.803333333199</v>
      </c>
      <c r="C460" s="72">
        <v>498.6</v>
      </c>
      <c r="D460" s="89">
        <f t="shared" si="518"/>
        <v>0.66666666666666663</v>
      </c>
      <c r="E460" s="89">
        <f t="shared" si="473"/>
        <v>1</v>
      </c>
      <c r="F460" s="89">
        <f t="shared" si="474"/>
        <v>0.66666666666666663</v>
      </c>
      <c r="G460" s="2">
        <f t="shared" si="513"/>
        <v>332.4</v>
      </c>
      <c r="H460" s="2">
        <f t="shared" si="514"/>
        <v>82512.203333333193</v>
      </c>
      <c r="I460" s="2">
        <f t="shared" si="519"/>
        <v>2.7292989720631322</v>
      </c>
      <c r="J460" s="72">
        <f t="shared" si="520"/>
        <v>1.0040447894314339</v>
      </c>
      <c r="L460" s="72">
        <f t="shared" si="516"/>
        <v>4.0366312619809453E-3</v>
      </c>
      <c r="M460" s="72">
        <f t="shared" ref="M460" si="528">LN(L460)</f>
        <v>-5.5123447808963899</v>
      </c>
    </row>
    <row r="461" spans="2:13" x14ac:dyDescent="0.25">
      <c r="B461" s="2">
        <f t="shared" ref="B461:B524" si="529">H460</f>
        <v>82512.203333333193</v>
      </c>
      <c r="C461" s="72">
        <v>499.6</v>
      </c>
      <c r="D461" s="89">
        <f t="shared" si="518"/>
        <v>0.66666666666666663</v>
      </c>
      <c r="E461" s="89">
        <f t="shared" ref="E461:E524" si="530">E460</f>
        <v>1</v>
      </c>
      <c r="F461" s="89">
        <f t="shared" ref="F461:F524" si="531">POWER(D461,E461)</f>
        <v>0.66666666666666663</v>
      </c>
      <c r="G461" s="2">
        <f t="shared" si="513"/>
        <v>333.06666666666666</v>
      </c>
      <c r="H461" s="2">
        <f t="shared" si="514"/>
        <v>82845.269999999859</v>
      </c>
      <c r="I461" s="2">
        <f t="shared" si="519"/>
        <v>2.7292765515069712</v>
      </c>
      <c r="J461" s="72">
        <f t="shared" si="520"/>
        <v>1.0040365746303144</v>
      </c>
      <c r="L461" s="72">
        <f t="shared" si="516"/>
        <v>4.0284495206764038E-3</v>
      </c>
      <c r="M461" s="72">
        <f t="shared" ref="M461" si="532">LN(L461)</f>
        <v>-5.5143737113762565</v>
      </c>
    </row>
    <row r="462" spans="2:13" x14ac:dyDescent="0.25">
      <c r="B462" s="2">
        <f t="shared" si="529"/>
        <v>82845.269999999859</v>
      </c>
      <c r="C462" s="72">
        <v>500.6</v>
      </c>
      <c r="D462" s="89">
        <f t="shared" si="518"/>
        <v>0.66666666666666663</v>
      </c>
      <c r="E462" s="89">
        <f t="shared" si="530"/>
        <v>1</v>
      </c>
      <c r="F462" s="89">
        <f t="shared" si="531"/>
        <v>0.66666666666666663</v>
      </c>
      <c r="G462" s="2">
        <f t="shared" si="513"/>
        <v>333.73333333333335</v>
      </c>
      <c r="H462" s="2">
        <f t="shared" si="514"/>
        <v>83179.003333333196</v>
      </c>
      <c r="I462" s="2">
        <f t="shared" si="519"/>
        <v>2.729254222575217</v>
      </c>
      <c r="J462" s="72">
        <f t="shared" si="520"/>
        <v>1.0040283933329366</v>
      </c>
      <c r="L462" s="72">
        <f t="shared" si="516"/>
        <v>4.0203010817480272E-3</v>
      </c>
      <c r="M462" s="72">
        <f t="shared" ref="M462" si="533">LN(L462)</f>
        <v>-5.5163984831985484</v>
      </c>
    </row>
    <row r="463" spans="2:13" x14ac:dyDescent="0.25">
      <c r="B463" s="2">
        <f t="shared" si="529"/>
        <v>83179.003333333196</v>
      </c>
      <c r="C463" s="72">
        <v>501.6</v>
      </c>
      <c r="D463" s="89">
        <f t="shared" si="518"/>
        <v>0.66666666666666663</v>
      </c>
      <c r="E463" s="89">
        <f t="shared" si="530"/>
        <v>1</v>
      </c>
      <c r="F463" s="89">
        <f t="shared" si="531"/>
        <v>0.66666666666666663</v>
      </c>
      <c r="G463" s="2">
        <f t="shared" si="513"/>
        <v>334.4</v>
      </c>
      <c r="H463" s="2">
        <f t="shared" si="514"/>
        <v>83513.40333333319</v>
      </c>
      <c r="I463" s="2">
        <f t="shared" si="519"/>
        <v>2.7292319847040769</v>
      </c>
      <c r="J463" s="72">
        <f t="shared" si="520"/>
        <v>1.0040202453335478</v>
      </c>
      <c r="L463" s="72">
        <f t="shared" si="516"/>
        <v>4.01218574108157E-3</v>
      </c>
      <c r="M463" s="72">
        <f t="shared" ref="M463" si="534">LN(L463)</f>
        <v>-5.5184191135728433</v>
      </c>
    </row>
    <row r="464" spans="2:13" x14ac:dyDescent="0.25">
      <c r="B464" s="2">
        <f t="shared" si="529"/>
        <v>83513.40333333319</v>
      </c>
      <c r="C464" s="72">
        <v>502.6</v>
      </c>
      <c r="D464" s="89">
        <f t="shared" si="518"/>
        <v>0.66666666666666663</v>
      </c>
      <c r="E464" s="89">
        <f t="shared" si="530"/>
        <v>1</v>
      </c>
      <c r="F464" s="89">
        <f t="shared" si="531"/>
        <v>0.66666666666666663</v>
      </c>
      <c r="G464" s="2">
        <f t="shared" si="513"/>
        <v>335.06666666666666</v>
      </c>
      <c r="H464" s="2">
        <f t="shared" si="514"/>
        <v>83848.469999999856</v>
      </c>
      <c r="I464" s="2">
        <f t="shared" si="519"/>
        <v>2.7292098373343991</v>
      </c>
      <c r="J464" s="72">
        <f t="shared" si="520"/>
        <v>1.0040121304280858</v>
      </c>
      <c r="L464" s="72">
        <f t="shared" si="516"/>
        <v>4.0041032962365181E-3</v>
      </c>
      <c r="M464" s="72">
        <f t="shared" ref="M464" si="535">LN(L464)</f>
        <v>-5.5204356196010638</v>
      </c>
    </row>
    <row r="465" spans="2:13" x14ac:dyDescent="0.25">
      <c r="B465" s="2">
        <f t="shared" si="529"/>
        <v>83848.469999999856</v>
      </c>
      <c r="C465" s="72">
        <v>503.6</v>
      </c>
      <c r="D465" s="89">
        <f t="shared" si="518"/>
        <v>0.66666666666666663</v>
      </c>
      <c r="E465" s="89">
        <f t="shared" si="530"/>
        <v>1</v>
      </c>
      <c r="F465" s="89">
        <f t="shared" si="531"/>
        <v>0.66666666666666663</v>
      </c>
      <c r="G465" s="2">
        <f t="shared" si="513"/>
        <v>335.73333333333335</v>
      </c>
      <c r="H465" s="2">
        <f t="shared" si="514"/>
        <v>84184.203333333193</v>
      </c>
      <c r="I465" s="2">
        <f t="shared" si="519"/>
        <v>2.7291877799116251</v>
      </c>
      <c r="J465" s="72">
        <f t="shared" si="520"/>
        <v>1.0040040484141612</v>
      </c>
      <c r="L465" s="72">
        <f t="shared" si="516"/>
        <v>3.9960535464289718E-3</v>
      </c>
      <c r="M465" s="72">
        <f t="shared" ref="M465" si="536">LN(L465)</f>
        <v>-5.5224480182783591</v>
      </c>
    </row>
    <row r="466" spans="2:13" x14ac:dyDescent="0.25">
      <c r="B466" s="2">
        <f t="shared" si="529"/>
        <v>84184.203333333193</v>
      </c>
      <c r="C466" s="72">
        <v>504.6</v>
      </c>
      <c r="D466" s="89">
        <f t="shared" si="518"/>
        <v>0.66666666666666663</v>
      </c>
      <c r="E466" s="89">
        <f t="shared" si="530"/>
        <v>1</v>
      </c>
      <c r="F466" s="89">
        <f t="shared" si="531"/>
        <v>0.66666666666666663</v>
      </c>
      <c r="G466" s="2">
        <f t="shared" si="513"/>
        <v>336.4</v>
      </c>
      <c r="H466" s="2">
        <f t="shared" si="514"/>
        <v>84520.603333333187</v>
      </c>
      <c r="I466" s="2">
        <f t="shared" si="519"/>
        <v>2.7291658118857423</v>
      </c>
      <c r="J466" s="72">
        <f t="shared" si="520"/>
        <v>1.0039959990910408</v>
      </c>
      <c r="L466" s="72">
        <f t="shared" si="516"/>
        <v>3.9880362925145329E-3</v>
      </c>
      <c r="M466" s="72">
        <f t="shared" ref="M466" si="537">LN(L466)</f>
        <v>-5.5244563264940307</v>
      </c>
    </row>
    <row r="467" spans="2:13" x14ac:dyDescent="0.25">
      <c r="B467" s="2">
        <f t="shared" si="529"/>
        <v>84520.603333333187</v>
      </c>
      <c r="C467" s="72">
        <v>505.6</v>
      </c>
      <c r="D467" s="89">
        <f t="shared" si="518"/>
        <v>0.66666666666666663</v>
      </c>
      <c r="E467" s="89">
        <f t="shared" si="530"/>
        <v>1</v>
      </c>
      <c r="F467" s="89">
        <f t="shared" si="531"/>
        <v>0.66666666666666663</v>
      </c>
      <c r="G467" s="2">
        <f t="shared" si="513"/>
        <v>337.06666666666666</v>
      </c>
      <c r="H467" s="2">
        <f t="shared" si="514"/>
        <v>84857.669999999853</v>
      </c>
      <c r="I467" s="2">
        <f t="shared" si="519"/>
        <v>2.7291439327112408</v>
      </c>
      <c r="J467" s="72">
        <f t="shared" si="520"/>
        <v>1.0039879822596314</v>
      </c>
      <c r="L467" s="72">
        <f t="shared" si="516"/>
        <v>3.9800513369731691E-3</v>
      </c>
      <c r="M467" s="72">
        <f t="shared" ref="M467" si="538">LN(L467)</f>
        <v>-5.5264605610320015</v>
      </c>
    </row>
    <row r="468" spans="2:13" x14ac:dyDescent="0.25">
      <c r="B468" s="2">
        <f t="shared" si="529"/>
        <v>84857.669999999853</v>
      </c>
      <c r="C468" s="72">
        <v>506.6</v>
      </c>
      <c r="D468" s="89">
        <f t="shared" si="518"/>
        <v>0.66666666666666663</v>
      </c>
      <c r="E468" s="89">
        <f t="shared" si="530"/>
        <v>1</v>
      </c>
      <c r="F468" s="89">
        <f t="shared" si="531"/>
        <v>0.66666666666666663</v>
      </c>
      <c r="G468" s="2">
        <f t="shared" si="513"/>
        <v>337.73333333333335</v>
      </c>
      <c r="H468" s="2">
        <f t="shared" si="514"/>
        <v>85195.40333333319</v>
      </c>
      <c r="I468" s="2">
        <f t="shared" si="519"/>
        <v>2.7291221418470615</v>
      </c>
      <c r="J468" s="72">
        <f t="shared" si="520"/>
        <v>1.0039799977224608</v>
      </c>
      <c r="L468" s="72">
        <f t="shared" si="516"/>
        <v>3.9720984838896647E-3</v>
      </c>
      <c r="M468" s="72">
        <f t="shared" ref="M468" si="539">LN(L468)</f>
        <v>-5.5284607385724351</v>
      </c>
    </row>
    <row r="469" spans="2:13" x14ac:dyDescent="0.25">
      <c r="B469" s="2">
        <f t="shared" si="529"/>
        <v>85195.40333333319</v>
      </c>
      <c r="C469" s="72">
        <v>507.6</v>
      </c>
      <c r="D469" s="89">
        <f t="shared" si="518"/>
        <v>0.66666666666666663</v>
      </c>
      <c r="E469" s="89">
        <f t="shared" si="530"/>
        <v>1</v>
      </c>
      <c r="F469" s="89">
        <f t="shared" si="531"/>
        <v>0.66666666666666663</v>
      </c>
      <c r="G469" s="2">
        <f t="shared" si="513"/>
        <v>338.4</v>
      </c>
      <c r="H469" s="2">
        <f t="shared" si="514"/>
        <v>85533.803333333184</v>
      </c>
      <c r="I469" s="2">
        <f t="shared" si="519"/>
        <v>2.7291004387565554</v>
      </c>
      <c r="J469" s="72">
        <f t="shared" si="520"/>
        <v>1.0039720452836638</v>
      </c>
      <c r="L469" s="72">
        <f t="shared" si="516"/>
        <v>3.964177538940036E-3</v>
      </c>
      <c r="M469" s="72">
        <f t="shared" ref="M469" si="540">LN(L469)</f>
        <v>-5.5304568756919021</v>
      </c>
    </row>
    <row r="470" spans="2:13" x14ac:dyDescent="0.25">
      <c r="B470" s="2">
        <f t="shared" si="529"/>
        <v>85533.803333333184</v>
      </c>
      <c r="C470" s="72">
        <v>508.6</v>
      </c>
      <c r="D470" s="89">
        <f t="shared" si="518"/>
        <v>0.66666666666666663</v>
      </c>
      <c r="E470" s="89">
        <f t="shared" si="530"/>
        <v>1</v>
      </c>
      <c r="F470" s="89">
        <f t="shared" si="531"/>
        <v>0.66666666666666663</v>
      </c>
      <c r="G470" s="2">
        <f t="shared" si="513"/>
        <v>339.06666666666666</v>
      </c>
      <c r="H470" s="2">
        <f t="shared" si="514"/>
        <v>85872.86999999985</v>
      </c>
      <c r="I470" s="2">
        <f t="shared" si="519"/>
        <v>2.7290788229074345</v>
      </c>
      <c r="J470" s="72">
        <f t="shared" si="520"/>
        <v>1.0039641247489637</v>
      </c>
      <c r="L470" s="72">
        <f t="shared" si="516"/>
        <v>3.9562883093735152E-3</v>
      </c>
      <c r="M470" s="72">
        <f t="shared" ref="M470" si="541">LN(L470)</f>
        <v>-5.5324489888647008</v>
      </c>
    </row>
    <row r="471" spans="2:13" x14ac:dyDescent="0.25">
      <c r="B471" s="2">
        <f t="shared" si="529"/>
        <v>85872.86999999985</v>
      </c>
      <c r="C471" s="72">
        <v>509.6</v>
      </c>
      <c r="D471" s="89">
        <f t="shared" si="518"/>
        <v>0.66666666666666663</v>
      </c>
      <c r="E471" s="89">
        <f t="shared" si="530"/>
        <v>1</v>
      </c>
      <c r="F471" s="89">
        <f t="shared" si="531"/>
        <v>0.66666666666666663</v>
      </c>
      <c r="G471" s="2">
        <f t="shared" si="513"/>
        <v>339.73333333333335</v>
      </c>
      <c r="H471" s="2">
        <f t="shared" si="514"/>
        <v>86212.603333333187</v>
      </c>
      <c r="I471" s="2">
        <f t="shared" si="519"/>
        <v>2.7290572937717328</v>
      </c>
      <c r="J471" s="72">
        <f t="shared" si="520"/>
        <v>1.0039562359256577</v>
      </c>
      <c r="L471" s="72">
        <f t="shared" si="516"/>
        <v>3.9484306039978649E-3</v>
      </c>
      <c r="M471" s="72">
        <f t="shared" ref="M471" si="542">LN(L471)</f>
        <v>-5.5344370944633789</v>
      </c>
    </row>
    <row r="472" spans="2:13" x14ac:dyDescent="0.25">
      <c r="B472" s="2">
        <f t="shared" si="529"/>
        <v>86212.603333333187</v>
      </c>
      <c r="C472" s="72">
        <v>510.6</v>
      </c>
      <c r="D472" s="89">
        <f t="shared" si="518"/>
        <v>0.66666666666666663</v>
      </c>
      <c r="E472" s="89">
        <f t="shared" si="530"/>
        <v>1</v>
      </c>
      <c r="F472" s="89">
        <f t="shared" si="531"/>
        <v>0.66666666666666663</v>
      </c>
      <c r="G472" s="2">
        <f t="shared" si="513"/>
        <v>340.4</v>
      </c>
      <c r="H472" s="2">
        <f t="shared" si="514"/>
        <v>86553.003333333181</v>
      </c>
      <c r="I472" s="2">
        <f t="shared" si="519"/>
        <v>2.7290358508257544</v>
      </c>
      <c r="J472" s="72">
        <f t="shared" si="520"/>
        <v>1.0039483786225996</v>
      </c>
      <c r="L472" s="72">
        <f t="shared" si="516"/>
        <v>3.9406042331620195E-3</v>
      </c>
      <c r="M472" s="72">
        <f t="shared" ref="M472" si="543">LN(L472)</f>
        <v>-5.53642120875997</v>
      </c>
    </row>
    <row r="473" spans="2:13" x14ac:dyDescent="0.25">
      <c r="B473" s="2">
        <f t="shared" si="529"/>
        <v>86553.003333333181</v>
      </c>
      <c r="C473" s="72">
        <v>511.6</v>
      </c>
      <c r="D473" s="89">
        <f t="shared" si="518"/>
        <v>0.66666666666666663</v>
      </c>
      <c r="E473" s="89">
        <f t="shared" si="530"/>
        <v>1</v>
      </c>
      <c r="F473" s="89">
        <f t="shared" si="531"/>
        <v>0.66666666666666663</v>
      </c>
      <c r="G473" s="2">
        <f t="shared" si="513"/>
        <v>341.06666666666666</v>
      </c>
      <c r="H473" s="2">
        <f t="shared" si="514"/>
        <v>86894.069999999847</v>
      </c>
      <c r="I473" s="2">
        <f t="shared" si="519"/>
        <v>2.7290144935500389</v>
      </c>
      <c r="J473" s="72">
        <f t="shared" si="520"/>
        <v>1.0039405526501852</v>
      </c>
      <c r="L473" s="72">
        <f t="shared" si="516"/>
        <v>3.9328090087424987E-3</v>
      </c>
      <c r="M473" s="72">
        <f t="shared" ref="M473" si="544">LN(L473)</f>
        <v>-5.5384013479263201</v>
      </c>
    </row>
    <row r="474" spans="2:13" x14ac:dyDescent="0.25">
      <c r="B474" s="2">
        <f t="shared" si="529"/>
        <v>86894.069999999847</v>
      </c>
      <c r="C474" s="72">
        <v>512.6</v>
      </c>
      <c r="D474" s="89">
        <f t="shared" si="518"/>
        <v>0.66666666666666663</v>
      </c>
      <c r="E474" s="89">
        <f t="shared" si="530"/>
        <v>1</v>
      </c>
      <c r="F474" s="89">
        <f t="shared" si="531"/>
        <v>0.66666666666666663</v>
      </c>
      <c r="G474" s="2">
        <f t="shared" si="513"/>
        <v>341.73333333333335</v>
      </c>
      <c r="H474" s="2">
        <f t="shared" si="514"/>
        <v>87235.803333333184</v>
      </c>
      <c r="I474" s="2">
        <f t="shared" si="519"/>
        <v>2.7289932214293122</v>
      </c>
      <c r="J474" s="72">
        <f t="shared" si="520"/>
        <v>1.0039327578203361</v>
      </c>
      <c r="L474" s="72">
        <f t="shared" si="516"/>
        <v>3.9250447441262692E-3</v>
      </c>
      <c r="M474" s="72">
        <f t="shared" ref="M474" si="545">LN(L474)</f>
        <v>-5.5403775280353491</v>
      </c>
    </row>
    <row r="475" spans="2:13" x14ac:dyDescent="0.25">
      <c r="B475" s="2">
        <f t="shared" si="529"/>
        <v>87235.803333333184</v>
      </c>
      <c r="C475" s="72">
        <v>513.6</v>
      </c>
      <c r="D475" s="89">
        <f t="shared" si="518"/>
        <v>0.66666666666666663</v>
      </c>
      <c r="E475" s="89">
        <f t="shared" si="530"/>
        <v>1</v>
      </c>
      <c r="F475" s="89">
        <f t="shared" si="531"/>
        <v>0.66666666666666663</v>
      </c>
      <c r="G475" s="2">
        <f t="shared" si="513"/>
        <v>342.4</v>
      </c>
      <c r="H475" s="2">
        <f t="shared" si="514"/>
        <v>87578.203333333178</v>
      </c>
      <c r="I475" s="2">
        <f t="shared" si="519"/>
        <v>2.7289720339524459</v>
      </c>
      <c r="J475" s="72">
        <f t="shared" si="520"/>
        <v>1.0039249939464838</v>
      </c>
      <c r="L475" s="72">
        <f t="shared" si="516"/>
        <v>3.9173112541960502E-3</v>
      </c>
      <c r="M475" s="72">
        <f t="shared" ref="M475" si="546">LN(L475)</f>
        <v>-5.5423497650617302</v>
      </c>
    </row>
    <row r="476" spans="2:13" x14ac:dyDescent="0.25">
      <c r="B476" s="2">
        <f t="shared" si="529"/>
        <v>87578.203333333178</v>
      </c>
      <c r="C476" s="72">
        <v>514.6</v>
      </c>
      <c r="D476" s="89">
        <f t="shared" si="518"/>
        <v>0.66666666666666663</v>
      </c>
      <c r="E476" s="89">
        <f t="shared" si="530"/>
        <v>1</v>
      </c>
      <c r="F476" s="89">
        <f t="shared" si="531"/>
        <v>0.66666666666666663</v>
      </c>
      <c r="G476" s="2">
        <f t="shared" si="513"/>
        <v>343.06666666666666</v>
      </c>
      <c r="H476" s="2">
        <f t="shared" si="514"/>
        <v>87921.269999999844</v>
      </c>
      <c r="I476" s="2">
        <f t="shared" si="519"/>
        <v>2.728950930612418</v>
      </c>
      <c r="J476" s="72">
        <f t="shared" si="520"/>
        <v>1.0039172608435563</v>
      </c>
      <c r="L476" s="72">
        <f t="shared" si="516"/>
        <v>3.9096083553162653E-3</v>
      </c>
      <c r="M476" s="72">
        <f t="shared" ref="M476" si="547">LN(L476)</f>
        <v>-5.5443180748824501</v>
      </c>
    </row>
    <row r="477" spans="2:13" x14ac:dyDescent="0.25">
      <c r="B477" s="2">
        <f t="shared" si="529"/>
        <v>87921.269999999844</v>
      </c>
      <c r="C477" s="72">
        <v>515.6</v>
      </c>
      <c r="D477" s="89">
        <f t="shared" si="518"/>
        <v>0.66666666666666663</v>
      </c>
      <c r="E477" s="89">
        <f t="shared" si="530"/>
        <v>1</v>
      </c>
      <c r="F477" s="89">
        <f t="shared" si="531"/>
        <v>0.66666666666666663</v>
      </c>
      <c r="G477" s="2">
        <f t="shared" si="513"/>
        <v>343.73333333333335</v>
      </c>
      <c r="H477" s="2">
        <f t="shared" si="514"/>
        <v>88265.003333333181</v>
      </c>
      <c r="I477" s="2">
        <f t="shared" si="519"/>
        <v>2.7289299109062668</v>
      </c>
      <c r="J477" s="72">
        <f t="shared" si="520"/>
        <v>1.0039095583279602</v>
      </c>
      <c r="L477" s="72">
        <f t="shared" si="516"/>
        <v>3.9019358653161317E-3</v>
      </c>
      <c r="M477" s="72">
        <f t="shared" ref="M477" si="548">LN(L477)</f>
        <v>-5.5462824732781284</v>
      </c>
    </row>
    <row r="478" spans="2:13" x14ac:dyDescent="0.25">
      <c r="B478" s="2">
        <f t="shared" si="529"/>
        <v>88265.003333333181</v>
      </c>
      <c r="C478" s="72">
        <v>516.6</v>
      </c>
      <c r="D478" s="89">
        <f t="shared" si="518"/>
        <v>0.66666666666666663</v>
      </c>
      <c r="E478" s="89">
        <f t="shared" si="530"/>
        <v>1</v>
      </c>
      <c r="F478" s="89">
        <f t="shared" si="531"/>
        <v>0.66666666666666663</v>
      </c>
      <c r="G478" s="2">
        <f t="shared" si="513"/>
        <v>344.4</v>
      </c>
      <c r="H478" s="2">
        <f t="shared" si="514"/>
        <v>88609.403333333175</v>
      </c>
      <c r="I478" s="2">
        <f t="shared" si="519"/>
        <v>2.7289089743350536</v>
      </c>
      <c r="J478" s="72">
        <f t="shared" si="520"/>
        <v>1.0039018862175688</v>
      </c>
      <c r="L478" s="72">
        <f t="shared" si="516"/>
        <v>3.8942936034769417E-3</v>
      </c>
      <c r="M478" s="72">
        <f t="shared" ref="M478" si="549">LN(L478)</f>
        <v>-5.5482429759333094</v>
      </c>
    </row>
    <row r="479" spans="2:13" x14ac:dyDescent="0.25">
      <c r="B479" s="2">
        <f t="shared" si="529"/>
        <v>88609.403333333175</v>
      </c>
      <c r="C479" s="72">
        <v>517.6</v>
      </c>
      <c r="D479" s="89">
        <f t="shared" si="518"/>
        <v>0.66666666666666663</v>
      </c>
      <c r="E479" s="89">
        <f t="shared" si="530"/>
        <v>1</v>
      </c>
      <c r="F479" s="89">
        <f t="shared" si="531"/>
        <v>0.66666666666666663</v>
      </c>
      <c r="G479" s="2">
        <f t="shared" si="513"/>
        <v>345.06666666666666</v>
      </c>
      <c r="H479" s="2">
        <f t="shared" si="514"/>
        <v>88954.469999999841</v>
      </c>
      <c r="I479" s="2">
        <f t="shared" si="519"/>
        <v>2.7288881204038233</v>
      </c>
      <c r="J479" s="72">
        <f t="shared" si="520"/>
        <v>1.0038942443317058</v>
      </c>
      <c r="L479" s="72">
        <f t="shared" si="516"/>
        <v>3.8866813905169108E-3</v>
      </c>
      <c r="M479" s="72">
        <f t="shared" ref="M479" si="550">LN(L479)</f>
        <v>-5.5501995984374144</v>
      </c>
    </row>
    <row r="480" spans="2:13" x14ac:dyDescent="0.25">
      <c r="B480" s="2">
        <f t="shared" si="529"/>
        <v>88954.469999999841</v>
      </c>
      <c r="C480" s="72">
        <v>518.6</v>
      </c>
      <c r="D480" s="89">
        <f t="shared" si="518"/>
        <v>0.66666666666666663</v>
      </c>
      <c r="E480" s="89">
        <f t="shared" si="530"/>
        <v>1</v>
      </c>
      <c r="F480" s="89">
        <f t="shared" si="531"/>
        <v>0.66666666666666663</v>
      </c>
      <c r="G480" s="2">
        <f t="shared" si="513"/>
        <v>345.73333333333335</v>
      </c>
      <c r="H480" s="2">
        <f t="shared" si="514"/>
        <v>89300.203333333178</v>
      </c>
      <c r="I480" s="2">
        <f t="shared" si="519"/>
        <v>2.7288673486215602</v>
      </c>
      <c r="J480" s="72">
        <f t="shared" si="520"/>
        <v>1.0038866324911311</v>
      </c>
      <c r="L480" s="72">
        <f t="shared" si="516"/>
        <v>3.8790990485764684E-3</v>
      </c>
      <c r="M480" s="72">
        <f t="shared" ref="M480" si="551">LN(L480)</f>
        <v>-5.5521523562856094</v>
      </c>
    </row>
    <row r="481" spans="2:13" x14ac:dyDescent="0.25">
      <c r="B481" s="2">
        <f t="shared" si="529"/>
        <v>89300.203333333178</v>
      </c>
      <c r="C481" s="72">
        <v>519.6</v>
      </c>
      <c r="D481" s="89">
        <f t="shared" si="518"/>
        <v>0.66666666666666663</v>
      </c>
      <c r="E481" s="89">
        <f t="shared" si="530"/>
        <v>1</v>
      </c>
      <c r="F481" s="89">
        <f t="shared" si="531"/>
        <v>0.66666666666666663</v>
      </c>
      <c r="G481" s="2">
        <f t="shared" si="513"/>
        <v>346.4</v>
      </c>
      <c r="H481" s="2">
        <f t="shared" si="514"/>
        <v>89646.603333333172</v>
      </c>
      <c r="I481" s="2">
        <f t="shared" si="519"/>
        <v>2.7288466585011517</v>
      </c>
      <c r="J481" s="72">
        <f t="shared" si="520"/>
        <v>1.003879050518026</v>
      </c>
      <c r="L481" s="72">
        <f t="shared" si="516"/>
        <v>3.8715464012039889E-3</v>
      </c>
      <c r="M481" s="72">
        <f t="shared" ref="M481" si="552">LN(L481)</f>
        <v>-5.5541012648796046</v>
      </c>
    </row>
    <row r="482" spans="2:13" x14ac:dyDescent="0.25">
      <c r="B482" s="2">
        <f t="shared" si="529"/>
        <v>89646.603333333172</v>
      </c>
      <c r="C482" s="72">
        <v>520.6</v>
      </c>
      <c r="D482" s="89">
        <f t="shared" si="518"/>
        <v>0.66666666666666663</v>
      </c>
      <c r="E482" s="89">
        <f t="shared" si="530"/>
        <v>1</v>
      </c>
      <c r="F482" s="89">
        <f t="shared" si="531"/>
        <v>0.66666666666666663</v>
      </c>
      <c r="G482" s="2">
        <f t="shared" si="513"/>
        <v>347.06666666666666</v>
      </c>
      <c r="H482" s="2">
        <f t="shared" si="514"/>
        <v>89993.669999999838</v>
      </c>
      <c r="I482" s="2">
        <f t="shared" si="519"/>
        <v>2.7288260495593506</v>
      </c>
      <c r="J482" s="72">
        <f t="shared" si="520"/>
        <v>1.0038714982359807</v>
      </c>
      <c r="L482" s="72">
        <f t="shared" si="516"/>
        <v>3.8640232733432893E-3</v>
      </c>
      <c r="M482" s="72">
        <f t="shared" ref="M482" si="553">LN(L482)</f>
        <v>-5.5560463395280353</v>
      </c>
    </row>
    <row r="483" spans="2:13" x14ac:dyDescent="0.25">
      <c r="B483" s="2">
        <f t="shared" si="529"/>
        <v>89993.669999999838</v>
      </c>
      <c r="C483" s="72">
        <v>521.6</v>
      </c>
      <c r="D483" s="89">
        <f t="shared" si="518"/>
        <v>0.66666666666666663</v>
      </c>
      <c r="E483" s="89">
        <f t="shared" si="530"/>
        <v>1</v>
      </c>
      <c r="F483" s="89">
        <f t="shared" si="531"/>
        <v>0.66666666666666663</v>
      </c>
      <c r="G483" s="2">
        <f t="shared" si="513"/>
        <v>347.73333333333335</v>
      </c>
      <c r="H483" s="2">
        <f t="shared" si="514"/>
        <v>90341.403333333175</v>
      </c>
      <c r="I483" s="2">
        <f t="shared" si="519"/>
        <v>2.7288055213167337</v>
      </c>
      <c r="J483" s="72">
        <f t="shared" si="520"/>
        <v>1.0038639754699785</v>
      </c>
      <c r="L483" s="72">
        <f t="shared" si="516"/>
        <v>3.8565294913180284E-3</v>
      </c>
      <c r="M483" s="72">
        <f t="shared" ref="M483" si="554">LN(L483)</f>
        <v>-5.5579875954476643</v>
      </c>
    </row>
    <row r="484" spans="2:13" x14ac:dyDescent="0.25">
      <c r="B484" s="2">
        <f t="shared" si="529"/>
        <v>90341.403333333175</v>
      </c>
      <c r="C484" s="72">
        <v>522.6</v>
      </c>
      <c r="D484" s="89">
        <f t="shared" si="518"/>
        <v>0.66666666666666663</v>
      </c>
      <c r="E484" s="89">
        <f t="shared" si="530"/>
        <v>1</v>
      </c>
      <c r="F484" s="89">
        <f t="shared" si="531"/>
        <v>0.66666666666666663</v>
      </c>
      <c r="G484" s="2">
        <f t="shared" si="513"/>
        <v>348.4</v>
      </c>
      <c r="H484" s="2">
        <f t="shared" si="514"/>
        <v>90689.80333333317</v>
      </c>
      <c r="I484" s="2">
        <f t="shared" si="519"/>
        <v>2.7287850732976642</v>
      </c>
      <c r="J484" s="72">
        <f t="shared" si="520"/>
        <v>1.0038564820463824</v>
      </c>
      <c r="L484" s="72">
        <f t="shared" si="516"/>
        <v>3.8490648828183207E-3</v>
      </c>
      <c r="M484" s="72">
        <f t="shared" ref="M484" si="555">LN(L484)</f>
        <v>-5.5599250477640663</v>
      </c>
    </row>
    <row r="485" spans="2:13" x14ac:dyDescent="0.25">
      <c r="B485" s="2">
        <f t="shared" si="529"/>
        <v>90689.80333333317</v>
      </c>
      <c r="C485" s="72">
        <v>523.6</v>
      </c>
      <c r="D485" s="89">
        <f t="shared" si="518"/>
        <v>0.66666666666666663</v>
      </c>
      <c r="E485" s="89">
        <f t="shared" si="530"/>
        <v>1</v>
      </c>
      <c r="F485" s="89">
        <f t="shared" si="531"/>
        <v>0.66666666666666663</v>
      </c>
      <c r="G485" s="2">
        <f t="shared" si="513"/>
        <v>349.06666666666666</v>
      </c>
      <c r="H485" s="2">
        <f t="shared" si="514"/>
        <v>91038.869999999835</v>
      </c>
      <c r="I485" s="2">
        <f t="shared" si="519"/>
        <v>2.7287647050302568</v>
      </c>
      <c r="J485" s="72">
        <f t="shared" si="520"/>
        <v>1.0038490177929227</v>
      </c>
      <c r="L485" s="72">
        <f t="shared" si="516"/>
        <v>3.8416292768886687E-3</v>
      </c>
      <c r="M485" s="72">
        <f t="shared" ref="M485" si="556">LN(L485)</f>
        <v>-5.5618587115119906</v>
      </c>
    </row>
    <row r="486" spans="2:13" x14ac:dyDescent="0.25">
      <c r="B486" s="2">
        <f t="shared" si="529"/>
        <v>91038.869999999835</v>
      </c>
      <c r="C486" s="72">
        <v>524.6</v>
      </c>
      <c r="D486" s="89">
        <f t="shared" si="518"/>
        <v>0.66666666666666663</v>
      </c>
      <c r="E486" s="89">
        <f t="shared" si="530"/>
        <v>1</v>
      </c>
      <c r="F486" s="89">
        <f t="shared" si="531"/>
        <v>0.66666666666666663</v>
      </c>
      <c r="G486" s="2">
        <f t="shared" si="513"/>
        <v>349.73333333333335</v>
      </c>
      <c r="H486" s="2">
        <f t="shared" si="514"/>
        <v>91388.603333333172</v>
      </c>
      <c r="I486" s="2">
        <f t="shared" si="519"/>
        <v>2.728744416046339</v>
      </c>
      <c r="J486" s="72">
        <f t="shared" si="520"/>
        <v>1.0038415825386819</v>
      </c>
      <c r="L486" s="72">
        <f t="shared" si="516"/>
        <v>3.8342225039132453E-3</v>
      </c>
      <c r="M486" s="72">
        <f t="shared" ref="M486" si="557">LN(L486)</f>
        <v>-5.563788601636448</v>
      </c>
    </row>
    <row r="487" spans="2:13" x14ac:dyDescent="0.25">
      <c r="B487" s="2">
        <f t="shared" si="529"/>
        <v>91388.603333333172</v>
      </c>
      <c r="C487" s="72">
        <v>525.6</v>
      </c>
      <c r="D487" s="89">
        <f t="shared" si="518"/>
        <v>0.66666666666666663</v>
      </c>
      <c r="E487" s="89">
        <f t="shared" si="530"/>
        <v>1</v>
      </c>
      <c r="F487" s="89">
        <f t="shared" si="531"/>
        <v>0.66666666666666663</v>
      </c>
      <c r="G487" s="2">
        <f t="shared" si="513"/>
        <v>350.4</v>
      </c>
      <c r="H487" s="2">
        <f t="shared" si="514"/>
        <v>91739.003333333167</v>
      </c>
      <c r="I487" s="2">
        <f t="shared" si="519"/>
        <v>2.7287242058814116</v>
      </c>
      <c r="J487" s="72">
        <f t="shared" si="520"/>
        <v>1.0038341761140821</v>
      </c>
      <c r="L487" s="72">
        <f t="shared" si="516"/>
        <v>3.8268443956027218E-3</v>
      </c>
      <c r="M487" s="72">
        <f t="shared" ref="M487" si="558">LN(L487)</f>
        <v>-5.5657147329934382</v>
      </c>
    </row>
    <row r="488" spans="2:13" x14ac:dyDescent="0.25">
      <c r="B488" s="2">
        <f t="shared" si="529"/>
        <v>91739.003333333167</v>
      </c>
      <c r="C488" s="72">
        <v>526.6</v>
      </c>
      <c r="D488" s="89">
        <f t="shared" si="518"/>
        <v>0.66666666666666663</v>
      </c>
      <c r="E488" s="89">
        <f t="shared" si="530"/>
        <v>1</v>
      </c>
      <c r="F488" s="89">
        <f t="shared" si="531"/>
        <v>0.66666666666666663</v>
      </c>
      <c r="G488" s="2">
        <f t="shared" si="513"/>
        <v>351.06666666666666</v>
      </c>
      <c r="H488" s="2">
        <f t="shared" si="514"/>
        <v>92090.069999999832</v>
      </c>
      <c r="I488" s="2">
        <f t="shared" si="519"/>
        <v>2.7287040740746198</v>
      </c>
      <c r="J488" s="72">
        <f t="shared" si="520"/>
        <v>1.0038267983508722</v>
      </c>
      <c r="L488" s="72">
        <f t="shared" si="516"/>
        <v>3.8194947849824186E-3</v>
      </c>
      <c r="M488" s="72">
        <f t="shared" ref="M488" si="559">LN(L488)</f>
        <v>-5.5676371203503532</v>
      </c>
    </row>
    <row r="489" spans="2:13" x14ac:dyDescent="0.25">
      <c r="B489" s="2">
        <f t="shared" si="529"/>
        <v>92090.069999999832</v>
      </c>
      <c r="C489" s="72">
        <v>527.6</v>
      </c>
      <c r="D489" s="89">
        <f t="shared" si="518"/>
        <v>0.66666666666666663</v>
      </c>
      <c r="E489" s="89">
        <f t="shared" si="530"/>
        <v>1</v>
      </c>
      <c r="F489" s="89">
        <f t="shared" si="531"/>
        <v>0.66666666666666663</v>
      </c>
      <c r="G489" s="2">
        <f t="shared" si="513"/>
        <v>351.73333333333335</v>
      </c>
      <c r="H489" s="2">
        <f t="shared" si="514"/>
        <v>92441.80333333317</v>
      </c>
      <c r="I489" s="2">
        <f t="shared" si="519"/>
        <v>2.7286840201687093</v>
      </c>
      <c r="J489" s="72">
        <f t="shared" si="520"/>
        <v>1.0038194490821142</v>
      </c>
      <c r="L489" s="72">
        <f t="shared" si="516"/>
        <v>3.8121735063782465E-3</v>
      </c>
      <c r="M489" s="72">
        <f t="shared" ref="M489" si="560">LN(L489)</f>
        <v>-5.5695557783870013</v>
      </c>
    </row>
    <row r="490" spans="2:13" x14ac:dyDescent="0.25">
      <c r="B490" s="2">
        <f t="shared" si="529"/>
        <v>92441.80333333317</v>
      </c>
      <c r="C490" s="72">
        <v>528.6</v>
      </c>
      <c r="D490" s="89">
        <f t="shared" si="518"/>
        <v>0.66666666666666663</v>
      </c>
      <c r="E490" s="89">
        <f t="shared" si="530"/>
        <v>1</v>
      </c>
      <c r="F490" s="89">
        <f t="shared" si="531"/>
        <v>0.66666666666666663</v>
      </c>
      <c r="G490" s="2">
        <f t="shared" si="513"/>
        <v>352.4</v>
      </c>
      <c r="H490" s="2">
        <f t="shared" si="514"/>
        <v>92794.203333333164</v>
      </c>
      <c r="I490" s="2">
        <f t="shared" si="519"/>
        <v>2.7286640437099958</v>
      </c>
      <c r="J490" s="72">
        <f t="shared" si="520"/>
        <v>1.0038121281421706</v>
      </c>
      <c r="L490" s="72">
        <f t="shared" si="516"/>
        <v>3.804880395404415E-3</v>
      </c>
      <c r="M490" s="72">
        <f t="shared" ref="M490" si="561">LN(L490)</f>
        <v>-5.5714707216961941</v>
      </c>
    </row>
    <row r="491" spans="2:13" x14ac:dyDescent="0.25">
      <c r="B491" s="2">
        <f t="shared" si="529"/>
        <v>92794.203333333164</v>
      </c>
      <c r="C491" s="72">
        <v>529.6</v>
      </c>
      <c r="D491" s="89">
        <f t="shared" si="518"/>
        <v>0.66666666666666663</v>
      </c>
      <c r="E491" s="89">
        <f t="shared" si="530"/>
        <v>1</v>
      </c>
      <c r="F491" s="89">
        <f t="shared" si="531"/>
        <v>0.66666666666666663</v>
      </c>
      <c r="G491" s="2">
        <f t="shared" si="513"/>
        <v>353.06666666666666</v>
      </c>
      <c r="H491" s="2">
        <f t="shared" si="514"/>
        <v>93147.269999999829</v>
      </c>
      <c r="I491" s="2">
        <f t="shared" si="519"/>
        <v>2.7286441442483294</v>
      </c>
      <c r="J491" s="72">
        <f t="shared" si="520"/>
        <v>1.003804835366692</v>
      </c>
      <c r="L491" s="72">
        <f t="shared" si="516"/>
        <v>3.7976152889511363E-3</v>
      </c>
      <c r="M491" s="72">
        <f t="shared" ref="M491" si="562">LN(L491)</f>
        <v>-5.5733819647843701</v>
      </c>
    </row>
    <row r="492" spans="2:13" x14ac:dyDescent="0.25">
      <c r="B492" s="2">
        <f t="shared" si="529"/>
        <v>93147.269999999829</v>
      </c>
      <c r="C492" s="72">
        <v>530.6</v>
      </c>
      <c r="D492" s="89">
        <f t="shared" si="518"/>
        <v>0.66666666666666663</v>
      </c>
      <c r="E492" s="89">
        <f t="shared" si="530"/>
        <v>1</v>
      </c>
      <c r="F492" s="89">
        <f t="shared" si="531"/>
        <v>0.66666666666666663</v>
      </c>
      <c r="G492" s="2">
        <f t="shared" si="513"/>
        <v>353.73333333333335</v>
      </c>
      <c r="H492" s="2">
        <f t="shared" si="514"/>
        <v>93501.003333333167</v>
      </c>
      <c r="I492" s="2">
        <f t="shared" si="519"/>
        <v>2.7286243213370596</v>
      </c>
      <c r="J492" s="72">
        <f t="shared" si="520"/>
        <v>1.0037975705926039</v>
      </c>
      <c r="L492" s="72">
        <f t="shared" si="516"/>
        <v>3.7903780251716695E-3</v>
      </c>
      <c r="M492" s="72">
        <f t="shared" ref="M492" si="563">LN(L492)</f>
        <v>-5.575289522072425</v>
      </c>
    </row>
    <row r="493" spans="2:13" x14ac:dyDescent="0.25">
      <c r="B493" s="2">
        <f t="shared" si="529"/>
        <v>93501.003333333167</v>
      </c>
      <c r="C493" s="72">
        <v>531.6</v>
      </c>
      <c r="D493" s="89">
        <f t="shared" si="518"/>
        <v>0.66666666666666663</v>
      </c>
      <c r="E493" s="89">
        <f t="shared" si="530"/>
        <v>1</v>
      </c>
      <c r="F493" s="89">
        <f t="shared" si="531"/>
        <v>0.66666666666666663</v>
      </c>
      <c r="G493" s="2">
        <f t="shared" si="513"/>
        <v>354.4</v>
      </c>
      <c r="H493" s="2">
        <f t="shared" si="514"/>
        <v>93855.403333333161</v>
      </c>
      <c r="I493" s="2">
        <f t="shared" si="519"/>
        <v>2.7286045745330001</v>
      </c>
      <c r="J493" s="72">
        <f t="shared" si="520"/>
        <v>1.0037903336580951</v>
      </c>
      <c r="L493" s="72">
        <f t="shared" si="516"/>
        <v>3.7831684434706855E-3</v>
      </c>
      <c r="M493" s="72">
        <f t="shared" ref="M493" si="564">LN(L493)</f>
        <v>-5.5771934078962184</v>
      </c>
    </row>
    <row r="494" spans="2:13" x14ac:dyDescent="0.25">
      <c r="B494" s="2">
        <f t="shared" si="529"/>
        <v>93855.403333333161</v>
      </c>
      <c r="C494" s="72">
        <v>532.6</v>
      </c>
      <c r="D494" s="89">
        <f t="shared" si="518"/>
        <v>0.66666666666666663</v>
      </c>
      <c r="E494" s="89">
        <f t="shared" si="530"/>
        <v>1</v>
      </c>
      <c r="F494" s="89">
        <f t="shared" si="531"/>
        <v>0.66666666666666663</v>
      </c>
      <c r="G494" s="2">
        <f t="shared" si="513"/>
        <v>355.06666666666666</v>
      </c>
      <c r="H494" s="2">
        <f t="shared" si="514"/>
        <v>94210.469999999827</v>
      </c>
      <c r="I494" s="2">
        <f t="shared" si="519"/>
        <v>2.7285849033963978</v>
      </c>
      <c r="J494" s="72">
        <f t="shared" si="520"/>
        <v>1.003783124402605</v>
      </c>
      <c r="L494" s="72">
        <f t="shared" si="516"/>
        <v>3.7759863844917508E-3</v>
      </c>
      <c r="M494" s="72">
        <f t="shared" ref="M494" si="565">LN(L494)</f>
        <v>-5.5790936365073565</v>
      </c>
    </row>
    <row r="495" spans="2:13" x14ac:dyDescent="0.25">
      <c r="B495" s="2">
        <f t="shared" si="529"/>
        <v>94210.469999999827</v>
      </c>
      <c r="C495" s="72">
        <v>533.6</v>
      </c>
      <c r="D495" s="89">
        <f t="shared" si="518"/>
        <v>0.66666666666666663</v>
      </c>
      <c r="E495" s="89">
        <f t="shared" si="530"/>
        <v>1</v>
      </c>
      <c r="F495" s="89">
        <f t="shared" si="531"/>
        <v>0.66666666666666663</v>
      </c>
      <c r="G495" s="2">
        <f t="shared" si="513"/>
        <v>355.73333333333335</v>
      </c>
      <c r="H495" s="2">
        <f t="shared" si="514"/>
        <v>94566.203333333164</v>
      </c>
      <c r="I495" s="2">
        <f t="shared" si="519"/>
        <v>2.7285653074908969</v>
      </c>
      <c r="J495" s="72">
        <f t="shared" si="520"/>
        <v>1.0037759426668111</v>
      </c>
      <c r="L495" s="72">
        <f t="shared" si="516"/>
        <v>3.7688316901052471E-3</v>
      </c>
      <c r="M495" s="72">
        <f t="shared" ref="M495" si="566">LN(L495)</f>
        <v>-5.5809902220738756</v>
      </c>
    </row>
    <row r="496" spans="2:13" x14ac:dyDescent="0.25">
      <c r="B496" s="2">
        <f t="shared" si="529"/>
        <v>94566.203333333164</v>
      </c>
      <c r="C496" s="72">
        <v>534.6</v>
      </c>
      <c r="D496" s="89">
        <f t="shared" si="518"/>
        <v>0.66666666666666663</v>
      </c>
      <c r="E496" s="89">
        <f t="shared" si="530"/>
        <v>1</v>
      </c>
      <c r="F496" s="89">
        <f t="shared" si="531"/>
        <v>0.66666666666666663</v>
      </c>
      <c r="G496" s="2">
        <f t="shared" si="513"/>
        <v>356.4</v>
      </c>
      <c r="H496" s="2">
        <f t="shared" si="514"/>
        <v>94922.603333333158</v>
      </c>
      <c r="I496" s="2">
        <f t="shared" si="519"/>
        <v>2.7285457863835072</v>
      </c>
      <c r="J496" s="72">
        <f t="shared" si="520"/>
        <v>1.0037687882926178</v>
      </c>
      <c r="L496" s="72">
        <f t="shared" si="516"/>
        <v>3.7617042033967363E-3</v>
      </c>
      <c r="M496" s="72">
        <f t="shared" ref="M496" si="567">LN(L496)</f>
        <v>-5.5828831786808486</v>
      </c>
    </row>
    <row r="497" spans="2:13" x14ac:dyDescent="0.25">
      <c r="B497" s="2">
        <f t="shared" si="529"/>
        <v>94922.603333333158</v>
      </c>
      <c r="C497" s="72">
        <v>535.6</v>
      </c>
      <c r="D497" s="89">
        <f t="shared" si="518"/>
        <v>0.66666666666666663</v>
      </c>
      <c r="E497" s="89">
        <f t="shared" si="530"/>
        <v>1</v>
      </c>
      <c r="F497" s="89">
        <f t="shared" si="531"/>
        <v>0.66666666666666663</v>
      </c>
      <c r="G497" s="2">
        <f t="shared" si="513"/>
        <v>357.06666666666666</v>
      </c>
      <c r="H497" s="2">
        <f t="shared" si="514"/>
        <v>95279.669999999824</v>
      </c>
      <c r="I497" s="2">
        <f t="shared" si="519"/>
        <v>2.728526339644572</v>
      </c>
      <c r="J497" s="72">
        <f t="shared" si="520"/>
        <v>1.0037616611231446</v>
      </c>
      <c r="L497" s="72">
        <f t="shared" si="516"/>
        <v>3.7546037686557654E-3</v>
      </c>
      <c r="M497" s="72">
        <f t="shared" ref="M497" si="568">LN(L497)</f>
        <v>-5.5847725203309038</v>
      </c>
    </row>
    <row r="498" spans="2:13" x14ac:dyDescent="0.25">
      <c r="B498" s="2">
        <f t="shared" si="529"/>
        <v>95279.669999999824</v>
      </c>
      <c r="C498" s="72">
        <v>536.6</v>
      </c>
      <c r="D498" s="89">
        <f t="shared" si="518"/>
        <v>0.66666666666666663</v>
      </c>
      <c r="E498" s="89">
        <f t="shared" si="530"/>
        <v>1</v>
      </c>
      <c r="F498" s="89">
        <f t="shared" si="531"/>
        <v>0.66666666666666663</v>
      </c>
      <c r="G498" s="2">
        <f t="shared" si="513"/>
        <v>357.73333333333335</v>
      </c>
      <c r="H498" s="2">
        <f t="shared" si="514"/>
        <v>95637.403333333161</v>
      </c>
      <c r="I498" s="2">
        <f t="shared" si="519"/>
        <v>2.7285069668477342</v>
      </c>
      <c r="J498" s="72">
        <f t="shared" si="520"/>
        <v>1.0037545610027128</v>
      </c>
      <c r="L498" s="72">
        <f t="shared" si="516"/>
        <v>3.7475302313626779E-3</v>
      </c>
      <c r="M498" s="72">
        <f t="shared" ref="M498" si="569">LN(L498)</f>
        <v>-5.5866582609452964</v>
      </c>
    </row>
    <row r="499" spans="2:13" x14ac:dyDescent="0.25">
      <c r="B499" s="2">
        <f t="shared" si="529"/>
        <v>95637.403333333161</v>
      </c>
      <c r="C499" s="72">
        <v>537.6</v>
      </c>
      <c r="D499" s="89">
        <f t="shared" si="518"/>
        <v>0.66666666666666663</v>
      </c>
      <c r="E499" s="89">
        <f t="shared" si="530"/>
        <v>1</v>
      </c>
      <c r="F499" s="89">
        <f t="shared" si="531"/>
        <v>0.66666666666666663</v>
      </c>
      <c r="G499" s="2">
        <f t="shared" si="513"/>
        <v>358.4</v>
      </c>
      <c r="H499" s="2">
        <f t="shared" si="514"/>
        <v>95995.803333333155</v>
      </c>
      <c r="I499" s="2">
        <f t="shared" si="519"/>
        <v>2.7284876675699055</v>
      </c>
      <c r="J499" s="72">
        <f t="shared" si="520"/>
        <v>1.003747487776836</v>
      </c>
      <c r="L499" s="72">
        <f t="shared" si="516"/>
        <v>3.7404834381789646E-3</v>
      </c>
      <c r="M499" s="72">
        <f t="shared" ref="M499" si="570">LN(L499)</f>
        <v>-5.5885404143640729</v>
      </c>
    </row>
    <row r="500" spans="2:13" x14ac:dyDescent="0.25">
      <c r="B500" s="2">
        <f t="shared" si="529"/>
        <v>95995.803333333155</v>
      </c>
      <c r="C500" s="72">
        <v>538.6</v>
      </c>
      <c r="D500" s="89">
        <f t="shared" si="518"/>
        <v>0.66666666666666663</v>
      </c>
      <c r="E500" s="89">
        <f t="shared" si="530"/>
        <v>1</v>
      </c>
      <c r="F500" s="89">
        <f t="shared" si="531"/>
        <v>0.66666666666666663</v>
      </c>
      <c r="G500" s="2">
        <f t="shared" si="513"/>
        <v>359.06666666666666</v>
      </c>
      <c r="H500" s="2">
        <f t="shared" si="514"/>
        <v>96354.869999999821</v>
      </c>
      <c r="I500" s="2">
        <f t="shared" si="519"/>
        <v>2.7284684413912368</v>
      </c>
      <c r="J500" s="72">
        <f t="shared" si="520"/>
        <v>1.003740441292208</v>
      </c>
      <c r="L500" s="72">
        <f t="shared" si="516"/>
        <v>3.7334632369354017E-3</v>
      </c>
      <c r="M500" s="72">
        <f t="shared" ref="M500" si="571">LN(L500)</f>
        <v>-5.5904189943468543</v>
      </c>
    </row>
    <row r="501" spans="2:13" x14ac:dyDescent="0.25">
      <c r="B501" s="2">
        <f t="shared" si="529"/>
        <v>96354.869999999821</v>
      </c>
      <c r="C501" s="72">
        <v>539.6</v>
      </c>
      <c r="D501" s="89">
        <f t="shared" si="518"/>
        <v>0.66666666666666663</v>
      </c>
      <c r="E501" s="89">
        <f t="shared" si="530"/>
        <v>1</v>
      </c>
      <c r="F501" s="89">
        <f t="shared" si="531"/>
        <v>0.66666666666666663</v>
      </c>
      <c r="G501" s="2">
        <f t="shared" si="513"/>
        <v>359.73333333333335</v>
      </c>
      <c r="H501" s="2">
        <f t="shared" si="514"/>
        <v>96714.603333333158</v>
      </c>
      <c r="I501" s="2">
        <f t="shared" si="519"/>
        <v>2.7284492878950837</v>
      </c>
      <c r="J501" s="72">
        <f t="shared" si="520"/>
        <v>1.0037334213966906</v>
      </c>
      <c r="L501" s="72">
        <f t="shared" si="516"/>
        <v>3.7264694766201865E-3</v>
      </c>
      <c r="M501" s="72">
        <f t="shared" ref="M501" si="572">LN(L501)</f>
        <v>-5.5922940145736462</v>
      </c>
    </row>
    <row r="502" spans="2:13" x14ac:dyDescent="0.25">
      <c r="B502" s="2">
        <f t="shared" si="529"/>
        <v>96714.603333333158</v>
      </c>
      <c r="C502" s="72">
        <v>540.6</v>
      </c>
      <c r="D502" s="89">
        <f t="shared" si="518"/>
        <v>0.66666666666666663</v>
      </c>
      <c r="E502" s="89">
        <f t="shared" si="530"/>
        <v>1</v>
      </c>
      <c r="F502" s="89">
        <f t="shared" si="531"/>
        <v>0.66666666666666663</v>
      </c>
      <c r="G502" s="2">
        <f t="shared" si="513"/>
        <v>360.4</v>
      </c>
      <c r="H502" s="2">
        <f t="shared" si="514"/>
        <v>97075.003333333152</v>
      </c>
      <c r="I502" s="2">
        <f t="shared" si="519"/>
        <v>2.7284302066679782</v>
      </c>
      <c r="J502" s="72">
        <f t="shared" si="520"/>
        <v>1.0037264279393037</v>
      </c>
      <c r="L502" s="72">
        <f t="shared" si="516"/>
        <v>3.7195020073686209E-3</v>
      </c>
      <c r="M502" s="72">
        <f t="shared" ref="M502" si="573">LN(L502)</f>
        <v>-5.5941654886452641</v>
      </c>
    </row>
    <row r="503" spans="2:13" x14ac:dyDescent="0.25">
      <c r="B503" s="2">
        <f t="shared" si="529"/>
        <v>97075.003333333152</v>
      </c>
      <c r="C503" s="72">
        <v>541.6</v>
      </c>
      <c r="D503" s="89">
        <f t="shared" si="518"/>
        <v>0.66666666666666663</v>
      </c>
      <c r="E503" s="89">
        <f t="shared" si="530"/>
        <v>1</v>
      </c>
      <c r="F503" s="89">
        <f t="shared" si="531"/>
        <v>0.66666666666666663</v>
      </c>
      <c r="G503" s="2">
        <f t="shared" si="513"/>
        <v>361.06666666666666</v>
      </c>
      <c r="H503" s="2">
        <f t="shared" si="514"/>
        <v>97436.069999999818</v>
      </c>
      <c r="I503" s="2">
        <f t="shared" si="519"/>
        <v>2.7284111972995979</v>
      </c>
      <c r="J503" s="72">
        <f t="shared" si="520"/>
        <v>1.0037194607702133</v>
      </c>
      <c r="L503" s="72">
        <f t="shared" si="516"/>
        <v>3.7125606804521297E-3</v>
      </c>
      <c r="M503" s="72">
        <f t="shared" ref="M503" si="574">LN(L503)</f>
        <v>-5.5960334300839651</v>
      </c>
    </row>
    <row r="504" spans="2:13" x14ac:dyDescent="0.25">
      <c r="B504" s="2">
        <f t="shared" si="529"/>
        <v>97436.069999999818</v>
      </c>
      <c r="C504" s="72">
        <v>542.6</v>
      </c>
      <c r="D504" s="89">
        <f t="shared" si="518"/>
        <v>0.66666666666666663</v>
      </c>
      <c r="E504" s="89">
        <f t="shared" si="530"/>
        <v>1</v>
      </c>
      <c r="F504" s="89">
        <f t="shared" si="531"/>
        <v>0.66666666666666663</v>
      </c>
      <c r="G504" s="2">
        <f t="shared" si="513"/>
        <v>361.73333333333335</v>
      </c>
      <c r="H504" s="2">
        <f t="shared" si="514"/>
        <v>97797.803333333155</v>
      </c>
      <c r="I504" s="2">
        <f t="shared" si="519"/>
        <v>2.7283922593827366</v>
      </c>
      <c r="J504" s="72">
        <f t="shared" si="520"/>
        <v>1.0037125197407217</v>
      </c>
      <c r="L504" s="72">
        <f t="shared" si="516"/>
        <v>3.7056453482674995E-3</v>
      </c>
      <c r="M504" s="72">
        <f t="shared" ref="M504" si="575">LN(L504)</f>
        <v>-5.5978978523340448</v>
      </c>
    </row>
    <row r="505" spans="2:13" x14ac:dyDescent="0.25">
      <c r="B505" s="2">
        <f t="shared" si="529"/>
        <v>97797.803333333155</v>
      </c>
      <c r="C505" s="72">
        <v>543.6</v>
      </c>
      <c r="D505" s="89">
        <f t="shared" si="518"/>
        <v>0.66666666666666663</v>
      </c>
      <c r="E505" s="89">
        <f t="shared" si="530"/>
        <v>1</v>
      </c>
      <c r="F505" s="89">
        <f t="shared" si="531"/>
        <v>0.66666666666666663</v>
      </c>
      <c r="G505" s="2">
        <f t="shared" si="513"/>
        <v>362.4</v>
      </c>
      <c r="H505" s="2">
        <f t="shared" si="514"/>
        <v>98160.203333333149</v>
      </c>
      <c r="I505" s="2">
        <f t="shared" si="519"/>
        <v>2.7283733925132712</v>
      </c>
      <c r="J505" s="72">
        <f t="shared" si="520"/>
        <v>1.0037056047032549</v>
      </c>
      <c r="L505" s="72">
        <f t="shared" si="516"/>
        <v>3.6987558643252322E-3</v>
      </c>
      <c r="M505" s="72">
        <f t="shared" ref="M505" si="576">LN(L505)</f>
        <v>-5.5997587687627082</v>
      </c>
    </row>
    <row r="506" spans="2:13" x14ac:dyDescent="0.25">
      <c r="B506" s="2">
        <f t="shared" si="529"/>
        <v>98160.203333333149</v>
      </c>
      <c r="C506" s="72">
        <v>544.6</v>
      </c>
      <c r="D506" s="89">
        <f t="shared" si="518"/>
        <v>0.66666666666666663</v>
      </c>
      <c r="E506" s="89">
        <f t="shared" si="530"/>
        <v>1</v>
      </c>
      <c r="F506" s="89">
        <f t="shared" si="531"/>
        <v>0.66666666666666663</v>
      </c>
      <c r="G506" s="2">
        <f t="shared" si="513"/>
        <v>363.06666666666666</v>
      </c>
      <c r="H506" s="2">
        <f t="shared" si="514"/>
        <v>98523.269999999815</v>
      </c>
      <c r="I506" s="2">
        <f t="shared" si="519"/>
        <v>2.728354596290139</v>
      </c>
      <c r="J506" s="72">
        <f t="shared" si="520"/>
        <v>1.0036987155113541</v>
      </c>
      <c r="L506" s="72">
        <f t="shared" si="516"/>
        <v>3.6918920832409931E-3</v>
      </c>
      <c r="M506" s="72">
        <f t="shared" ref="M506" si="577">LN(L506)</f>
        <v>-5.6016161926601216</v>
      </c>
    </row>
    <row r="507" spans="2:13" x14ac:dyDescent="0.25">
      <c r="B507" s="2">
        <f t="shared" si="529"/>
        <v>98523.269999999815</v>
      </c>
      <c r="C507" s="72">
        <v>545.6</v>
      </c>
      <c r="D507" s="89">
        <f t="shared" si="518"/>
        <v>0.66666666666666663</v>
      </c>
      <c r="E507" s="89">
        <f t="shared" si="530"/>
        <v>1</v>
      </c>
      <c r="F507" s="89">
        <f t="shared" si="531"/>
        <v>0.66666666666666663</v>
      </c>
      <c r="G507" s="2">
        <f t="shared" si="513"/>
        <v>363.73333333333335</v>
      </c>
      <c r="H507" s="2">
        <f t="shared" si="514"/>
        <v>98887.003333333152</v>
      </c>
      <c r="I507" s="2">
        <f t="shared" si="519"/>
        <v>2.7283358703153007</v>
      </c>
      <c r="J507" s="72">
        <f t="shared" si="520"/>
        <v>1.0036918520196634</v>
      </c>
      <c r="L507" s="72">
        <f t="shared" si="516"/>
        <v>3.6850538607228552E-3</v>
      </c>
      <c r="M507" s="72">
        <f t="shared" ref="M507" si="578">LN(L507)</f>
        <v>-5.6034701372406364</v>
      </c>
    </row>
    <row r="508" spans="2:13" x14ac:dyDescent="0.25">
      <c r="B508" s="2">
        <f t="shared" si="529"/>
        <v>98887.003333333152</v>
      </c>
      <c r="C508" s="72">
        <v>546.6</v>
      </c>
      <c r="D508" s="89">
        <f t="shared" si="518"/>
        <v>0.66666666666666663</v>
      </c>
      <c r="E508" s="89">
        <f t="shared" si="530"/>
        <v>1</v>
      </c>
      <c r="F508" s="89">
        <f t="shared" si="531"/>
        <v>0.66666666666666663</v>
      </c>
      <c r="G508" s="2">
        <f t="shared" si="513"/>
        <v>364.4</v>
      </c>
      <c r="H508" s="2">
        <f t="shared" si="514"/>
        <v>99251.403333333146</v>
      </c>
      <c r="I508" s="2">
        <f t="shared" si="519"/>
        <v>2.7283172141937184</v>
      </c>
      <c r="J508" s="72">
        <f t="shared" si="520"/>
        <v>1.0036850140839202</v>
      </c>
      <c r="L508" s="72">
        <f t="shared" si="516"/>
        <v>3.6782410535627467E-3</v>
      </c>
      <c r="M508" s="72">
        <f t="shared" ref="M508" si="579">LN(L508)</f>
        <v>-5.6053206156428974</v>
      </c>
    </row>
    <row r="509" spans="2:13" x14ac:dyDescent="0.25">
      <c r="B509" s="2">
        <f t="shared" si="529"/>
        <v>99251.403333333146</v>
      </c>
      <c r="C509" s="72">
        <v>547.6</v>
      </c>
      <c r="D509" s="89">
        <f t="shared" si="518"/>
        <v>0.66666666666666663</v>
      </c>
      <c r="E509" s="89">
        <f t="shared" si="530"/>
        <v>1</v>
      </c>
      <c r="F509" s="89">
        <f t="shared" si="531"/>
        <v>0.66666666666666663</v>
      </c>
      <c r="G509" s="2">
        <f t="shared" si="513"/>
        <v>365.06666666666666</v>
      </c>
      <c r="H509" s="2">
        <f t="shared" si="514"/>
        <v>99616.469999999812</v>
      </c>
      <c r="I509" s="2">
        <f t="shared" si="519"/>
        <v>2.7282986275333245</v>
      </c>
      <c r="J509" s="72">
        <f t="shared" si="520"/>
        <v>1.0036782015609451</v>
      </c>
      <c r="L509" s="72">
        <f t="shared" si="516"/>
        <v>3.6714535196256835E-3</v>
      </c>
      <c r="M509" s="72">
        <f t="shared" ref="M509" si="580">LN(L509)</f>
        <v>-5.6071676409305784</v>
      </c>
    </row>
    <row r="510" spans="2:13" x14ac:dyDescent="0.25">
      <c r="B510" s="2">
        <f t="shared" si="529"/>
        <v>99616.469999999812</v>
      </c>
      <c r="C510" s="72">
        <v>548.6</v>
      </c>
      <c r="D510" s="89">
        <f t="shared" si="518"/>
        <v>0.66666666666666663</v>
      </c>
      <c r="E510" s="89">
        <f t="shared" si="530"/>
        <v>1</v>
      </c>
      <c r="F510" s="89">
        <f t="shared" si="531"/>
        <v>0.66666666666666663</v>
      </c>
      <c r="G510" s="2">
        <f t="shared" si="513"/>
        <v>365.73333333333335</v>
      </c>
      <c r="H510" s="2">
        <f t="shared" si="514"/>
        <v>99982.203333333149</v>
      </c>
      <c r="I510" s="2">
        <f t="shared" si="519"/>
        <v>2.7282801099449943</v>
      </c>
      <c r="J510" s="72">
        <f t="shared" si="520"/>
        <v>1.0036714143086314</v>
      </c>
      <c r="L510" s="72">
        <f t="shared" si="516"/>
        <v>3.6646911178396654E-3</v>
      </c>
      <c r="M510" s="72">
        <f t="shared" ref="M510" si="581">LN(L510)</f>
        <v>-5.6090112260929601</v>
      </c>
    </row>
    <row r="511" spans="2:13" x14ac:dyDescent="0.25">
      <c r="B511" s="2">
        <f t="shared" si="529"/>
        <v>99982.203333333149</v>
      </c>
      <c r="C511" s="72">
        <v>549.6</v>
      </c>
      <c r="D511" s="89">
        <f t="shared" si="518"/>
        <v>0.66666666666666663</v>
      </c>
      <c r="E511" s="89">
        <f t="shared" si="530"/>
        <v>1</v>
      </c>
      <c r="F511" s="89">
        <f t="shared" si="531"/>
        <v>0.66666666666666663</v>
      </c>
      <c r="G511" s="2">
        <f t="shared" si="513"/>
        <v>366.4</v>
      </c>
      <c r="H511" s="2">
        <f t="shared" si="514"/>
        <v>100348.60333333314</v>
      </c>
      <c r="I511" s="2">
        <f t="shared" si="519"/>
        <v>2.7282616610425148</v>
      </c>
      <c r="J511" s="72">
        <f t="shared" si="520"/>
        <v>1.003664652185934</v>
      </c>
      <c r="L511" s="72">
        <f t="shared" si="516"/>
        <v>3.6579537081849081E-3</v>
      </c>
      <c r="M511" s="72">
        <f t="shared" ref="M511" si="582">LN(L511)</f>
        <v>-5.6108513840457226</v>
      </c>
    </row>
    <row r="512" spans="2:13" x14ac:dyDescent="0.25">
      <c r="B512" s="2">
        <f t="shared" si="529"/>
        <v>100348.60333333314</v>
      </c>
      <c r="C512" s="72">
        <v>550.6</v>
      </c>
      <c r="D512" s="89">
        <f t="shared" si="518"/>
        <v>0.66666666666666663</v>
      </c>
      <c r="E512" s="89">
        <f t="shared" si="530"/>
        <v>1</v>
      </c>
      <c r="F512" s="89">
        <f t="shared" si="531"/>
        <v>0.66666666666666663</v>
      </c>
      <c r="G512" s="2">
        <f t="shared" si="513"/>
        <v>367.06666666666666</v>
      </c>
      <c r="H512" s="2">
        <f t="shared" si="514"/>
        <v>100715.66999999981</v>
      </c>
      <c r="I512" s="2">
        <f t="shared" si="519"/>
        <v>2.7282432804425651</v>
      </c>
      <c r="J512" s="72">
        <f t="shared" si="520"/>
        <v>1.0036579150528619</v>
      </c>
      <c r="L512" s="72">
        <f t="shared" si="516"/>
        <v>3.6512411516859489E-3</v>
      </c>
      <c r="M512" s="72">
        <f t="shared" ref="M512" si="583">LN(L512)</f>
        <v>-5.6126881276309701</v>
      </c>
    </row>
    <row r="513" spans="2:13" x14ac:dyDescent="0.25">
      <c r="B513" s="2">
        <f t="shared" si="529"/>
        <v>100715.66999999981</v>
      </c>
      <c r="C513" s="72">
        <v>551.6</v>
      </c>
      <c r="D513" s="89">
        <f t="shared" si="518"/>
        <v>0.66666666666666663</v>
      </c>
      <c r="E513" s="89">
        <f t="shared" si="530"/>
        <v>1</v>
      </c>
      <c r="F513" s="89">
        <f t="shared" si="531"/>
        <v>0.66666666666666663</v>
      </c>
      <c r="G513" s="2">
        <f t="shared" si="513"/>
        <v>367.73333333333335</v>
      </c>
      <c r="H513" s="2">
        <f t="shared" si="514"/>
        <v>101083.40333333315</v>
      </c>
      <c r="I513" s="2">
        <f t="shared" si="519"/>
        <v>2.7282249677646822</v>
      </c>
      <c r="J513" s="72">
        <f t="shared" si="520"/>
        <v>1.003651202770466</v>
      </c>
      <c r="L513" s="72">
        <f t="shared" si="516"/>
        <v>3.6445533103999913E-3</v>
      </c>
      <c r="M513" s="72">
        <f t="shared" ref="M513" si="584">LN(L513)</f>
        <v>-5.6145214696183157</v>
      </c>
    </row>
    <row r="514" spans="2:13" x14ac:dyDescent="0.25">
      <c r="B514" s="2">
        <f t="shared" si="529"/>
        <v>101083.40333333315</v>
      </c>
      <c r="C514" s="72">
        <v>552.6</v>
      </c>
      <c r="D514" s="89">
        <f t="shared" si="518"/>
        <v>0.66666666666666663</v>
      </c>
      <c r="E514" s="89">
        <f t="shared" si="530"/>
        <v>1</v>
      </c>
      <c r="F514" s="89">
        <f t="shared" si="531"/>
        <v>0.66666666666666663</v>
      </c>
      <c r="G514" s="2">
        <f t="shared" si="513"/>
        <v>368.4</v>
      </c>
      <c r="H514" s="2">
        <f t="shared" si="514"/>
        <v>101451.80333333314</v>
      </c>
      <c r="I514" s="2">
        <f t="shared" si="519"/>
        <v>2.7282067226312363</v>
      </c>
      <c r="J514" s="72">
        <f t="shared" si="520"/>
        <v>1.0036445152008304</v>
      </c>
      <c r="L514" s="72">
        <f t="shared" si="516"/>
        <v>3.6378900474081234E-3</v>
      </c>
      <c r="M514" s="72">
        <f t="shared" ref="M514" si="585">LN(L514)</f>
        <v>-5.6163514227051943</v>
      </c>
    </row>
    <row r="515" spans="2:13" x14ac:dyDescent="0.25">
      <c r="B515" s="2">
        <f t="shared" si="529"/>
        <v>101451.80333333314</v>
      </c>
      <c r="C515" s="72">
        <v>553.6</v>
      </c>
      <c r="D515" s="89">
        <f t="shared" si="518"/>
        <v>0.66666666666666663</v>
      </c>
      <c r="E515" s="89">
        <f t="shared" si="530"/>
        <v>1</v>
      </c>
      <c r="F515" s="89">
        <f t="shared" si="531"/>
        <v>0.66666666666666663</v>
      </c>
      <c r="G515" s="2">
        <f t="shared" ref="G515:G578" si="586">C515*F515</f>
        <v>369.06666666666666</v>
      </c>
      <c r="H515" s="2">
        <f t="shared" ref="H515:H578" si="587">B515+G515</f>
        <v>101820.86999999981</v>
      </c>
      <c r="I515" s="2">
        <f t="shared" si="519"/>
        <v>2.7281885446674066</v>
      </c>
      <c r="J515" s="72">
        <f t="shared" si="520"/>
        <v>1.0036378522070628</v>
      </c>
      <c r="L515" s="72">
        <f t="shared" si="516"/>
        <v>3.6312512268058747E-3</v>
      </c>
      <c r="M515" s="72">
        <f t="shared" ref="M515" si="588">LN(L515)</f>
        <v>-5.618177999517397</v>
      </c>
    </row>
    <row r="516" spans="2:13" x14ac:dyDescent="0.25">
      <c r="B516" s="2">
        <f t="shared" si="529"/>
        <v>101820.86999999981</v>
      </c>
      <c r="C516" s="72">
        <v>554.6</v>
      </c>
      <c r="D516" s="89">
        <f t="shared" si="518"/>
        <v>0.66666666666666663</v>
      </c>
      <c r="E516" s="89">
        <f t="shared" si="530"/>
        <v>1</v>
      </c>
      <c r="F516" s="89">
        <f t="shared" si="531"/>
        <v>0.66666666666666663</v>
      </c>
      <c r="G516" s="2">
        <f t="shared" si="586"/>
        <v>369.73333333333335</v>
      </c>
      <c r="H516" s="2">
        <f t="shared" si="587"/>
        <v>102190.60333333314</v>
      </c>
      <c r="I516" s="2">
        <f t="shared" si="519"/>
        <v>2.7281704335011523</v>
      </c>
      <c r="J516" s="72">
        <f t="shared" si="520"/>
        <v>1.0036312136532848</v>
      </c>
      <c r="L516" s="72">
        <f t="shared" ref="L516:L579" si="589">LN(J516)</f>
        <v>3.6246367136935479E-3</v>
      </c>
      <c r="M516" s="72">
        <f t="shared" ref="M516" si="590">LN(L516)</f>
        <v>-5.6200012126096741</v>
      </c>
    </row>
    <row r="517" spans="2:13" x14ac:dyDescent="0.25">
      <c r="B517" s="2">
        <f t="shared" si="529"/>
        <v>102190.60333333314</v>
      </c>
      <c r="C517" s="72">
        <v>555.6</v>
      </c>
      <c r="D517" s="89">
        <f t="shared" ref="D517:D580" si="591">2/3</f>
        <v>0.66666666666666663</v>
      </c>
      <c r="E517" s="89">
        <f t="shared" si="530"/>
        <v>1</v>
      </c>
      <c r="F517" s="89">
        <f t="shared" si="531"/>
        <v>0.66666666666666663</v>
      </c>
      <c r="G517" s="2">
        <f t="shared" si="586"/>
        <v>370.4</v>
      </c>
      <c r="H517" s="2">
        <f t="shared" si="587"/>
        <v>102561.00333333314</v>
      </c>
      <c r="I517" s="2">
        <f t="shared" ref="I517:I580" si="592">(EXP(H517/H516))</f>
        <v>2.7281523887631876</v>
      </c>
      <c r="J517" s="72">
        <f t="shared" ref="J517:J580" si="593">H517/H516</f>
        <v>1.0036245994046222</v>
      </c>
      <c r="L517" s="72">
        <f t="shared" si="589"/>
        <v>3.6180463741667702E-3</v>
      </c>
      <c r="M517" s="72">
        <f t="shared" ref="M517" si="594">LN(L517)</f>
        <v>-5.6218210744663111</v>
      </c>
    </row>
    <row r="518" spans="2:13" x14ac:dyDescent="0.25">
      <c r="B518" s="2">
        <f t="shared" si="529"/>
        <v>102561.00333333314</v>
      </c>
      <c r="C518" s="72">
        <v>556.6</v>
      </c>
      <c r="D518" s="89">
        <f t="shared" si="591"/>
        <v>0.66666666666666663</v>
      </c>
      <c r="E518" s="89">
        <f t="shared" si="530"/>
        <v>1</v>
      </c>
      <c r="F518" s="89">
        <f t="shared" si="531"/>
        <v>0.66666666666666663</v>
      </c>
      <c r="G518" s="2">
        <f t="shared" si="586"/>
        <v>371.06666666666666</v>
      </c>
      <c r="H518" s="2">
        <f t="shared" si="587"/>
        <v>102932.0699999998</v>
      </c>
      <c r="I518" s="2">
        <f t="shared" si="592"/>
        <v>2.728134410086958</v>
      </c>
      <c r="J518" s="72">
        <f t="shared" si="593"/>
        <v>1.0036180093271969</v>
      </c>
      <c r="L518" s="72">
        <f t="shared" si="589"/>
        <v>3.6114800753081541E-3</v>
      </c>
      <c r="M518" s="72">
        <f t="shared" ref="M518" si="595">LN(L518)</f>
        <v>-5.6236375975014239</v>
      </c>
    </row>
    <row r="519" spans="2:13" x14ac:dyDescent="0.25">
      <c r="B519" s="2">
        <f t="shared" si="529"/>
        <v>102932.0699999998</v>
      </c>
      <c r="C519" s="72">
        <v>557.6</v>
      </c>
      <c r="D519" s="89">
        <f t="shared" si="591"/>
        <v>0.66666666666666663</v>
      </c>
      <c r="E519" s="89">
        <f t="shared" si="530"/>
        <v>1</v>
      </c>
      <c r="F519" s="89">
        <f t="shared" si="531"/>
        <v>0.66666666666666663</v>
      </c>
      <c r="G519" s="2">
        <f t="shared" si="586"/>
        <v>371.73333333333335</v>
      </c>
      <c r="H519" s="2">
        <f t="shared" si="587"/>
        <v>103303.80333333314</v>
      </c>
      <c r="I519" s="2">
        <f t="shared" si="592"/>
        <v>2.7281164971086111</v>
      </c>
      <c r="J519" s="72">
        <f t="shared" si="593"/>
        <v>1.0036114432881156</v>
      </c>
      <c r="L519" s="72">
        <f t="shared" si="589"/>
        <v>3.6049376851765196E-3</v>
      </c>
      <c r="M519" s="72">
        <f t="shared" ref="M519" si="596">LN(L519)</f>
        <v>-5.6254507940599439</v>
      </c>
    </row>
    <row r="520" spans="2:13" x14ac:dyDescent="0.25">
      <c r="B520" s="2">
        <f t="shared" si="529"/>
        <v>103303.80333333314</v>
      </c>
      <c r="C520" s="72">
        <v>558.6</v>
      </c>
      <c r="D520" s="89">
        <f t="shared" si="591"/>
        <v>0.66666666666666663</v>
      </c>
      <c r="E520" s="89">
        <f t="shared" si="530"/>
        <v>1</v>
      </c>
      <c r="F520" s="89">
        <f t="shared" si="531"/>
        <v>0.66666666666666663</v>
      </c>
      <c r="G520" s="2">
        <f t="shared" si="586"/>
        <v>372.4</v>
      </c>
      <c r="H520" s="2">
        <f t="shared" si="587"/>
        <v>103676.20333333313</v>
      </c>
      <c r="I520" s="2">
        <f t="shared" si="592"/>
        <v>2.7280986494669746</v>
      </c>
      <c r="J520" s="72">
        <f t="shared" si="593"/>
        <v>1.0036049011554624</v>
      </c>
      <c r="L520" s="72">
        <f t="shared" si="589"/>
        <v>3.5984190727994356E-3</v>
      </c>
      <c r="M520" s="72">
        <f t="shared" ref="M520" si="597">LN(L520)</f>
        <v>-5.6272606764177127</v>
      </c>
    </row>
    <row r="521" spans="2:13" x14ac:dyDescent="0.25">
      <c r="B521" s="2">
        <f t="shared" si="529"/>
        <v>103676.20333333313</v>
      </c>
      <c r="C521" s="72">
        <v>559.6</v>
      </c>
      <c r="D521" s="89">
        <f t="shared" si="591"/>
        <v>0.66666666666666663</v>
      </c>
      <c r="E521" s="89">
        <f t="shared" si="530"/>
        <v>1</v>
      </c>
      <c r="F521" s="89">
        <f t="shared" si="531"/>
        <v>0.66666666666666663</v>
      </c>
      <c r="G521" s="2">
        <f t="shared" si="586"/>
        <v>373.06666666666666</v>
      </c>
      <c r="H521" s="2">
        <f t="shared" si="587"/>
        <v>104049.2699999998</v>
      </c>
      <c r="I521" s="2">
        <f t="shared" si="592"/>
        <v>2.7280808668035328</v>
      </c>
      <c r="J521" s="72">
        <f t="shared" si="593"/>
        <v>1.0035983827982899</v>
      </c>
      <c r="L521" s="72">
        <f t="shared" si="589"/>
        <v>3.5919241081642122E-3</v>
      </c>
      <c r="M521" s="72">
        <f t="shared" ref="M521" si="598">LN(L521)</f>
        <v>-5.6290672567820286</v>
      </c>
    </row>
    <row r="522" spans="2:13" x14ac:dyDescent="0.25">
      <c r="B522" s="2">
        <f t="shared" si="529"/>
        <v>104049.2699999998</v>
      </c>
      <c r="C522" s="72">
        <v>560.6</v>
      </c>
      <c r="D522" s="89">
        <f t="shared" si="591"/>
        <v>0.66666666666666663</v>
      </c>
      <c r="E522" s="89">
        <f t="shared" si="530"/>
        <v>1</v>
      </c>
      <c r="F522" s="89">
        <f t="shared" si="531"/>
        <v>0.66666666666666663</v>
      </c>
      <c r="G522" s="2">
        <f t="shared" si="586"/>
        <v>373.73333333333335</v>
      </c>
      <c r="H522" s="2">
        <f t="shared" si="587"/>
        <v>104423.00333333314</v>
      </c>
      <c r="I522" s="2">
        <f t="shared" si="592"/>
        <v>2.7280631487623968</v>
      </c>
      <c r="J522" s="72">
        <f t="shared" si="593"/>
        <v>1.0035918880866088</v>
      </c>
      <c r="L522" s="72">
        <f t="shared" si="589"/>
        <v>3.5854526622077845E-3</v>
      </c>
      <c r="M522" s="72">
        <f t="shared" ref="M522" si="599">LN(L522)</f>
        <v>-5.6308705472925187</v>
      </c>
    </row>
    <row r="523" spans="2:13" x14ac:dyDescent="0.25">
      <c r="B523" s="2">
        <f t="shared" si="529"/>
        <v>104423.00333333314</v>
      </c>
      <c r="C523" s="72">
        <v>561.6</v>
      </c>
      <c r="D523" s="89">
        <f t="shared" si="591"/>
        <v>0.66666666666666663</v>
      </c>
      <c r="E523" s="89">
        <f t="shared" si="530"/>
        <v>1</v>
      </c>
      <c r="F523" s="89">
        <f t="shared" si="531"/>
        <v>0.66666666666666663</v>
      </c>
      <c r="G523" s="2">
        <f t="shared" si="586"/>
        <v>374.4</v>
      </c>
      <c r="H523" s="2">
        <f t="shared" si="587"/>
        <v>104797.40333333313</v>
      </c>
      <c r="I523" s="2">
        <f t="shared" si="592"/>
        <v>2.7280454949902859</v>
      </c>
      <c r="J523" s="72">
        <f t="shared" si="593"/>
        <v>1.0035854168913803</v>
      </c>
      <c r="L523" s="72">
        <f t="shared" si="589"/>
        <v>3.5790046068092541E-3</v>
      </c>
      <c r="M523" s="72">
        <f t="shared" ref="M523" si="600">LN(L523)</f>
        <v>-5.6326705600213023</v>
      </c>
    </row>
    <row r="524" spans="2:13" x14ac:dyDescent="0.25">
      <c r="B524" s="2">
        <f t="shared" si="529"/>
        <v>104797.40333333313</v>
      </c>
      <c r="C524" s="72">
        <v>562.6</v>
      </c>
      <c r="D524" s="89">
        <f t="shared" si="591"/>
        <v>0.66666666666666663</v>
      </c>
      <c r="E524" s="89">
        <f t="shared" si="530"/>
        <v>1</v>
      </c>
      <c r="F524" s="89">
        <f t="shared" si="531"/>
        <v>0.66666666666666663</v>
      </c>
      <c r="G524" s="2">
        <f t="shared" si="586"/>
        <v>375.06666666666666</v>
      </c>
      <c r="H524" s="2">
        <f t="shared" si="587"/>
        <v>105172.4699999998</v>
      </c>
      <c r="I524" s="2">
        <f t="shared" si="592"/>
        <v>2.7280279051365026</v>
      </c>
      <c r="J524" s="72">
        <f t="shared" si="593"/>
        <v>1.0035789690845076</v>
      </c>
      <c r="L524" s="72">
        <f t="shared" si="589"/>
        <v>3.5725798147815376E-3</v>
      </c>
      <c r="M524" s="72">
        <f t="shared" ref="M524" si="601">LN(L524)</f>
        <v>-5.6344673069734181</v>
      </c>
    </row>
    <row r="525" spans="2:13" x14ac:dyDescent="0.25">
      <c r="B525" s="2">
        <f t="shared" ref="B525:B588" si="602">H524</f>
        <v>105172.4699999998</v>
      </c>
      <c r="C525" s="72">
        <v>563.6</v>
      </c>
      <c r="D525" s="89">
        <f t="shared" si="591"/>
        <v>0.66666666666666663</v>
      </c>
      <c r="E525" s="89">
        <f t="shared" ref="E525:E588" si="603">E524</f>
        <v>1</v>
      </c>
      <c r="F525" s="89">
        <f t="shared" ref="F525:F588" si="604">POWER(D525,E525)</f>
        <v>0.66666666666666663</v>
      </c>
      <c r="G525" s="2">
        <f t="shared" si="586"/>
        <v>375.73333333333335</v>
      </c>
      <c r="H525" s="2">
        <f t="shared" si="587"/>
        <v>105548.20333333313</v>
      </c>
      <c r="I525" s="2">
        <f t="shared" si="592"/>
        <v>2.7280103788529044</v>
      </c>
      <c r="J525" s="72">
        <f t="shared" si="593"/>
        <v>1.0035725445388259</v>
      </c>
      <c r="L525" s="72">
        <f t="shared" si="589"/>
        <v>3.5661781598610321E-3</v>
      </c>
      <c r="M525" s="72">
        <f t="shared" ref="M525" si="605">LN(L525)</f>
        <v>-5.636260800087828</v>
      </c>
    </row>
    <row r="526" spans="2:13" x14ac:dyDescent="0.25">
      <c r="B526" s="2">
        <f t="shared" si="602"/>
        <v>105548.20333333313</v>
      </c>
      <c r="C526" s="72">
        <v>564.6</v>
      </c>
      <c r="D526" s="89">
        <f t="shared" si="591"/>
        <v>0.66666666666666663</v>
      </c>
      <c r="E526" s="89">
        <f t="shared" si="603"/>
        <v>1</v>
      </c>
      <c r="F526" s="89">
        <f t="shared" si="604"/>
        <v>0.66666666666666663</v>
      </c>
      <c r="G526" s="2">
        <f t="shared" si="586"/>
        <v>376.4</v>
      </c>
      <c r="H526" s="2">
        <f t="shared" si="587"/>
        <v>105924.60333333313</v>
      </c>
      <c r="I526" s="2">
        <f t="shared" si="592"/>
        <v>2.7279929157938865</v>
      </c>
      <c r="J526" s="72">
        <f t="shared" si="593"/>
        <v>1.0035661431280956</v>
      </c>
      <c r="L526" s="72">
        <f t="shared" si="589"/>
        <v>3.5597995167012553E-3</v>
      </c>
      <c r="M526" s="72">
        <f t="shared" ref="M526" si="606">LN(L526)</f>
        <v>-5.6380510512373325</v>
      </c>
    </row>
    <row r="527" spans="2:13" x14ac:dyDescent="0.25">
      <c r="B527" s="2">
        <f t="shared" si="602"/>
        <v>105924.60333333313</v>
      </c>
      <c r="C527" s="72">
        <v>565.6</v>
      </c>
      <c r="D527" s="89">
        <f t="shared" si="591"/>
        <v>0.66666666666666663</v>
      </c>
      <c r="E527" s="89">
        <f t="shared" si="603"/>
        <v>1</v>
      </c>
      <c r="F527" s="89">
        <f t="shared" si="604"/>
        <v>0.66666666666666663</v>
      </c>
      <c r="G527" s="2">
        <f t="shared" si="586"/>
        <v>377.06666666666666</v>
      </c>
      <c r="H527" s="2">
        <f t="shared" si="587"/>
        <v>106301.66999999979</v>
      </c>
      <c r="I527" s="2">
        <f t="shared" si="592"/>
        <v>2.7279755156163561</v>
      </c>
      <c r="J527" s="72">
        <f t="shared" si="593"/>
        <v>1.0035597647269925</v>
      </c>
      <c r="L527" s="72">
        <f t="shared" si="589"/>
        <v>3.5534437608633904E-3</v>
      </c>
      <c r="M527" s="72">
        <f t="shared" ref="M527" si="607">LN(L527)</f>
        <v>-5.6398380722293764</v>
      </c>
    </row>
    <row r="528" spans="2:13" x14ac:dyDescent="0.25">
      <c r="B528" s="2">
        <f t="shared" si="602"/>
        <v>106301.66999999979</v>
      </c>
      <c r="C528" s="72">
        <v>566.6</v>
      </c>
      <c r="D528" s="89">
        <f t="shared" si="591"/>
        <v>0.66666666666666663</v>
      </c>
      <c r="E528" s="89">
        <f t="shared" si="603"/>
        <v>1</v>
      </c>
      <c r="F528" s="89">
        <f t="shared" si="604"/>
        <v>0.66666666666666663</v>
      </c>
      <c r="G528" s="2">
        <f t="shared" si="586"/>
        <v>377.73333333333335</v>
      </c>
      <c r="H528" s="2">
        <f t="shared" si="587"/>
        <v>106679.40333333313</v>
      </c>
      <c r="I528" s="2">
        <f t="shared" si="592"/>
        <v>2.727958177979708</v>
      </c>
      <c r="J528" s="72">
        <f t="shared" si="593"/>
        <v>1.0035534092111003</v>
      </c>
      <c r="L528" s="72">
        <f t="shared" si="589"/>
        <v>3.5471107688081565E-3</v>
      </c>
      <c r="M528" s="72">
        <f t="shared" ref="M528" si="608">LN(L528)</f>
        <v>-5.6416218748064964</v>
      </c>
    </row>
    <row r="529" spans="2:13" x14ac:dyDescent="0.25">
      <c r="B529" s="2">
        <f t="shared" si="602"/>
        <v>106679.40333333313</v>
      </c>
      <c r="C529" s="72">
        <v>567.6</v>
      </c>
      <c r="D529" s="89">
        <f t="shared" si="591"/>
        <v>0.66666666666666663</v>
      </c>
      <c r="E529" s="89">
        <f t="shared" si="603"/>
        <v>1</v>
      </c>
      <c r="F529" s="89">
        <f t="shared" si="604"/>
        <v>0.66666666666666663</v>
      </c>
      <c r="G529" s="2">
        <f t="shared" si="586"/>
        <v>378.4</v>
      </c>
      <c r="H529" s="2">
        <f t="shared" si="587"/>
        <v>107057.80333333313</v>
      </c>
      <c r="I529" s="2">
        <f t="shared" si="592"/>
        <v>2.7279409025458032</v>
      </c>
      <c r="J529" s="72">
        <f t="shared" si="593"/>
        <v>1.0035470764569017</v>
      </c>
      <c r="L529" s="72">
        <f t="shared" si="589"/>
        <v>3.5408004178876808E-3</v>
      </c>
      <c r="M529" s="72">
        <f t="shared" ref="M529" si="609">LN(L529)</f>
        <v>-5.6434024706467998</v>
      </c>
    </row>
    <row r="530" spans="2:13" x14ac:dyDescent="0.25">
      <c r="B530" s="2">
        <f t="shared" si="602"/>
        <v>107057.80333333313</v>
      </c>
      <c r="C530" s="72">
        <v>568.6</v>
      </c>
      <c r="D530" s="89">
        <f t="shared" si="591"/>
        <v>0.66666666666666663</v>
      </c>
      <c r="E530" s="89">
        <f t="shared" si="603"/>
        <v>1</v>
      </c>
      <c r="F530" s="89">
        <f t="shared" si="604"/>
        <v>0.66666666666666663</v>
      </c>
      <c r="G530" s="2">
        <f t="shared" si="586"/>
        <v>379.06666666666666</v>
      </c>
      <c r="H530" s="2">
        <f t="shared" si="587"/>
        <v>107436.86999999979</v>
      </c>
      <c r="I530" s="2">
        <f t="shared" si="592"/>
        <v>2.7279236889789495</v>
      </c>
      <c r="J530" s="72">
        <f t="shared" si="593"/>
        <v>1.0035407663417715</v>
      </c>
      <c r="L530" s="72">
        <f t="shared" si="589"/>
        <v>3.5345125863382506E-3</v>
      </c>
      <c r="M530" s="72">
        <f t="shared" ref="M530" si="610">LN(L530)</f>
        <v>-5.6451798713642027</v>
      </c>
    </row>
    <row r="531" spans="2:13" x14ac:dyDescent="0.25">
      <c r="B531" s="2">
        <f t="shared" si="602"/>
        <v>107436.86999999979</v>
      </c>
      <c r="C531" s="72">
        <v>569.6</v>
      </c>
      <c r="D531" s="89">
        <f t="shared" si="591"/>
        <v>0.66666666666666663</v>
      </c>
      <c r="E531" s="89">
        <f t="shared" si="603"/>
        <v>1</v>
      </c>
      <c r="F531" s="89">
        <f t="shared" si="604"/>
        <v>0.66666666666666663</v>
      </c>
      <c r="G531" s="2">
        <f t="shared" si="586"/>
        <v>379.73333333333335</v>
      </c>
      <c r="H531" s="2">
        <f t="shared" si="587"/>
        <v>107816.60333333313</v>
      </c>
      <c r="I531" s="2">
        <f t="shared" si="592"/>
        <v>2.7279065369458744</v>
      </c>
      <c r="J531" s="72">
        <f t="shared" si="593"/>
        <v>1.0035344787439668</v>
      </c>
      <c r="L531" s="72">
        <f t="shared" si="589"/>
        <v>3.5282471532708574E-3</v>
      </c>
      <c r="M531" s="72">
        <f t="shared" ref="M531" si="611">LN(L531)</f>
        <v>-5.6469540885093243</v>
      </c>
    </row>
    <row r="532" spans="2:13" x14ac:dyDescent="0.25">
      <c r="B532" s="2">
        <f t="shared" si="602"/>
        <v>107816.60333333313</v>
      </c>
      <c r="C532" s="72">
        <v>570.6</v>
      </c>
      <c r="D532" s="89">
        <f t="shared" si="591"/>
        <v>0.66666666666666663</v>
      </c>
      <c r="E532" s="89">
        <f t="shared" si="603"/>
        <v>1</v>
      </c>
      <c r="F532" s="89">
        <f t="shared" si="604"/>
        <v>0.66666666666666663</v>
      </c>
      <c r="G532" s="2">
        <f t="shared" si="586"/>
        <v>380.4</v>
      </c>
      <c r="H532" s="2">
        <f t="shared" si="587"/>
        <v>108197.00333333312</v>
      </c>
      <c r="I532" s="2">
        <f t="shared" si="592"/>
        <v>2.7278894461157051</v>
      </c>
      <c r="J532" s="72">
        <f t="shared" si="593"/>
        <v>1.0035282135426205</v>
      </c>
      <c r="L532" s="72">
        <f t="shared" si="589"/>
        <v>3.5220039986643891E-3</v>
      </c>
      <c r="M532" s="72">
        <f t="shared" ref="M532" si="612">LN(L532)</f>
        <v>-5.6487251335696449</v>
      </c>
    </row>
    <row r="533" spans="2:13" x14ac:dyDescent="0.25">
      <c r="B533" s="2">
        <f t="shared" si="602"/>
        <v>108197.00333333312</v>
      </c>
      <c r="C533" s="72">
        <v>571.6</v>
      </c>
      <c r="D533" s="89">
        <f t="shared" si="591"/>
        <v>0.66666666666666663</v>
      </c>
      <c r="E533" s="89">
        <f t="shared" si="603"/>
        <v>1</v>
      </c>
      <c r="F533" s="89">
        <f t="shared" si="604"/>
        <v>0.66666666666666663</v>
      </c>
      <c r="G533" s="2">
        <f t="shared" si="586"/>
        <v>381.06666666666666</v>
      </c>
      <c r="H533" s="2">
        <f t="shared" si="587"/>
        <v>108578.06999999979</v>
      </c>
      <c r="I533" s="2">
        <f t="shared" si="592"/>
        <v>2.7278724161599475</v>
      </c>
      <c r="J533" s="72">
        <f t="shared" si="593"/>
        <v>1.0035219706177321</v>
      </c>
      <c r="L533" s="72">
        <f t="shared" si="589"/>
        <v>3.5157830033572795E-3</v>
      </c>
      <c r="M533" s="72">
        <f t="shared" ref="M533" si="613">LN(L533)</f>
        <v>-5.6504930179701214</v>
      </c>
    </row>
    <row r="534" spans="2:13" x14ac:dyDescent="0.25">
      <c r="B534" s="2">
        <f t="shared" si="602"/>
        <v>108578.06999999979</v>
      </c>
      <c r="C534" s="72">
        <v>572.6</v>
      </c>
      <c r="D534" s="89">
        <f t="shared" si="591"/>
        <v>0.66666666666666663</v>
      </c>
      <c r="E534" s="89">
        <f t="shared" si="603"/>
        <v>1</v>
      </c>
      <c r="F534" s="89">
        <f t="shared" si="604"/>
        <v>0.66666666666666663</v>
      </c>
      <c r="G534" s="2">
        <f t="shared" si="586"/>
        <v>381.73333333333335</v>
      </c>
      <c r="H534" s="2">
        <f t="shared" si="587"/>
        <v>108959.80333333313</v>
      </c>
      <c r="I534" s="2">
        <f t="shared" si="592"/>
        <v>2.7278554467524665</v>
      </c>
      <c r="J534" s="72">
        <f t="shared" si="593"/>
        <v>1.0035157498501617</v>
      </c>
      <c r="L534" s="72">
        <f t="shared" si="589"/>
        <v>3.5095840490406986E-3</v>
      </c>
      <c r="M534" s="72">
        <f t="shared" ref="M534" si="614">LN(L534)</f>
        <v>-5.6522577530733908</v>
      </c>
    </row>
    <row r="535" spans="2:13" x14ac:dyDescent="0.25">
      <c r="B535" s="2">
        <f t="shared" si="602"/>
        <v>108959.80333333313</v>
      </c>
      <c r="C535" s="72">
        <v>573.6</v>
      </c>
      <c r="D535" s="89">
        <f t="shared" si="591"/>
        <v>0.66666666666666663</v>
      </c>
      <c r="E535" s="89">
        <f t="shared" si="603"/>
        <v>1</v>
      </c>
      <c r="F535" s="89">
        <f t="shared" si="604"/>
        <v>0.66666666666666663</v>
      </c>
      <c r="G535" s="2">
        <f t="shared" si="586"/>
        <v>382.4</v>
      </c>
      <c r="H535" s="2">
        <f t="shared" si="587"/>
        <v>109342.20333333312</v>
      </c>
      <c r="I535" s="2">
        <f t="shared" si="592"/>
        <v>2.7278385375694589</v>
      </c>
      <c r="J535" s="72">
        <f t="shared" si="593"/>
        <v>1.0035095511216201</v>
      </c>
      <c r="L535" s="72">
        <f t="shared" si="589"/>
        <v>3.5034070182493166E-3</v>
      </c>
      <c r="M535" s="72">
        <f t="shared" ref="M535" si="615">LN(L535)</f>
        <v>-5.6540193501806755</v>
      </c>
    </row>
    <row r="536" spans="2:13" x14ac:dyDescent="0.25">
      <c r="B536" s="2">
        <f t="shared" si="602"/>
        <v>109342.20333333312</v>
      </c>
      <c r="C536" s="72">
        <v>574.6</v>
      </c>
      <c r="D536" s="89">
        <f t="shared" si="591"/>
        <v>0.66666666666666663</v>
      </c>
      <c r="E536" s="89">
        <f t="shared" si="603"/>
        <v>1</v>
      </c>
      <c r="F536" s="89">
        <f t="shared" si="604"/>
        <v>0.66666666666666663</v>
      </c>
      <c r="G536" s="2">
        <f t="shared" si="586"/>
        <v>383.06666666666666</v>
      </c>
      <c r="H536" s="2">
        <f t="shared" si="587"/>
        <v>109725.26999999979</v>
      </c>
      <c r="I536" s="2">
        <f t="shared" si="592"/>
        <v>2.7278216882894397</v>
      </c>
      <c r="J536" s="72">
        <f t="shared" si="593"/>
        <v>1.0035033743146631</v>
      </c>
      <c r="L536" s="72">
        <f t="shared" si="589"/>
        <v>3.4972517943553773E-3</v>
      </c>
      <c r="M536" s="72">
        <f t="shared" ref="M536" si="616">LN(L536)</f>
        <v>-5.6557778205317693</v>
      </c>
    </row>
    <row r="537" spans="2:13" x14ac:dyDescent="0.25">
      <c r="B537" s="2">
        <f t="shared" si="602"/>
        <v>109725.26999999979</v>
      </c>
      <c r="C537" s="72">
        <v>575.6</v>
      </c>
      <c r="D537" s="89">
        <f t="shared" si="591"/>
        <v>0.66666666666666663</v>
      </c>
      <c r="E537" s="89">
        <f t="shared" si="603"/>
        <v>1</v>
      </c>
      <c r="F537" s="89">
        <f t="shared" si="604"/>
        <v>0.66666666666666663</v>
      </c>
      <c r="G537" s="2">
        <f t="shared" si="586"/>
        <v>383.73333333333335</v>
      </c>
      <c r="H537" s="2">
        <f t="shared" si="587"/>
        <v>110109.00333333312</v>
      </c>
      <c r="I537" s="2">
        <f t="shared" si="592"/>
        <v>2.7278048985932171</v>
      </c>
      <c r="J537" s="72">
        <f t="shared" si="593"/>
        <v>1.0034972193126828</v>
      </c>
      <c r="L537" s="72">
        <f t="shared" si="589"/>
        <v>3.4911182615603446E-3</v>
      </c>
      <c r="M537" s="72">
        <f t="shared" ref="M537" si="617">LN(L537)</f>
        <v>-5.6575331753057378</v>
      </c>
    </row>
    <row r="538" spans="2:13" x14ac:dyDescent="0.25">
      <c r="B538" s="2">
        <f t="shared" si="602"/>
        <v>110109.00333333312</v>
      </c>
      <c r="C538" s="72">
        <v>576.6</v>
      </c>
      <c r="D538" s="89">
        <f t="shared" si="591"/>
        <v>0.66666666666666663</v>
      </c>
      <c r="E538" s="89">
        <f t="shared" si="603"/>
        <v>1</v>
      </c>
      <c r="F538" s="89">
        <f t="shared" si="604"/>
        <v>0.66666666666666663</v>
      </c>
      <c r="G538" s="2">
        <f t="shared" si="586"/>
        <v>384.4</v>
      </c>
      <c r="H538" s="2">
        <f t="shared" si="587"/>
        <v>110493.40333333312</v>
      </c>
      <c r="I538" s="2">
        <f t="shared" si="592"/>
        <v>2.7277881681638712</v>
      </c>
      <c r="J538" s="72">
        <f t="shared" si="593"/>
        <v>1.0034910859999004</v>
      </c>
      <c r="L538" s="72">
        <f t="shared" si="589"/>
        <v>3.4850063048876491E-3</v>
      </c>
      <c r="M538" s="72">
        <f t="shared" ref="M538" si="618">LN(L538)</f>
        <v>-5.6592854256213156</v>
      </c>
    </row>
    <row r="539" spans="2:13" x14ac:dyDescent="0.25">
      <c r="B539" s="2">
        <f t="shared" si="602"/>
        <v>110493.40333333312</v>
      </c>
      <c r="C539" s="72">
        <v>577.6</v>
      </c>
      <c r="D539" s="89">
        <f t="shared" si="591"/>
        <v>0.66666666666666663</v>
      </c>
      <c r="E539" s="89">
        <f t="shared" si="603"/>
        <v>1</v>
      </c>
      <c r="F539" s="89">
        <f t="shared" si="604"/>
        <v>0.66666666666666663</v>
      </c>
      <c r="G539" s="2">
        <f t="shared" si="586"/>
        <v>385.06666666666666</v>
      </c>
      <c r="H539" s="2">
        <f t="shared" si="587"/>
        <v>110878.46999999978</v>
      </c>
      <c r="I539" s="2">
        <f t="shared" si="592"/>
        <v>2.7277714966867381</v>
      </c>
      <c r="J539" s="72">
        <f t="shared" si="593"/>
        <v>1.0034849742613594</v>
      </c>
      <c r="L539" s="72">
        <f t="shared" si="589"/>
        <v>3.4789158101756592E-3</v>
      </c>
      <c r="M539" s="72">
        <f t="shared" ref="M539" si="619">LN(L539)</f>
        <v>-5.6610345825372619</v>
      </c>
    </row>
    <row r="540" spans="2:13" x14ac:dyDescent="0.25">
      <c r="B540" s="2">
        <f t="shared" si="602"/>
        <v>110878.46999999978</v>
      </c>
      <c r="C540" s="72">
        <v>578.6</v>
      </c>
      <c r="D540" s="89">
        <f t="shared" si="591"/>
        <v>0.66666666666666663</v>
      </c>
      <c r="E540" s="89">
        <f t="shared" si="603"/>
        <v>1</v>
      </c>
      <c r="F540" s="89">
        <f t="shared" si="604"/>
        <v>0.66666666666666663</v>
      </c>
      <c r="G540" s="2">
        <f t="shared" si="586"/>
        <v>385.73333333333335</v>
      </c>
      <c r="H540" s="2">
        <f t="shared" si="587"/>
        <v>111264.20333333312</v>
      </c>
      <c r="I540" s="2">
        <f t="shared" si="592"/>
        <v>2.7277548838493844</v>
      </c>
      <c r="J540" s="72">
        <f t="shared" si="593"/>
        <v>1.003478883982917</v>
      </c>
      <c r="L540" s="72">
        <f t="shared" si="589"/>
        <v>3.4728466640697631E-3</v>
      </c>
      <c r="M540" s="72">
        <f t="shared" ref="M540" si="620">LN(L540)</f>
        <v>-5.6627806570529939</v>
      </c>
    </row>
    <row r="541" spans="2:13" x14ac:dyDescent="0.25">
      <c r="B541" s="2">
        <f t="shared" si="602"/>
        <v>111264.20333333312</v>
      </c>
      <c r="C541" s="72">
        <v>579.6</v>
      </c>
      <c r="D541" s="89">
        <f t="shared" si="591"/>
        <v>0.66666666666666663</v>
      </c>
      <c r="E541" s="89">
        <f t="shared" si="603"/>
        <v>1</v>
      </c>
      <c r="F541" s="89">
        <f t="shared" si="604"/>
        <v>0.66666666666666663</v>
      </c>
      <c r="G541" s="2">
        <f t="shared" si="586"/>
        <v>386.4</v>
      </c>
      <c r="H541" s="2">
        <f t="shared" si="587"/>
        <v>111650.60333333311</v>
      </c>
      <c r="I541" s="2">
        <f t="shared" si="592"/>
        <v>2.7277383293415913</v>
      </c>
      <c r="J541" s="72">
        <f t="shared" si="593"/>
        <v>1.003472815051238</v>
      </c>
      <c r="L541" s="72">
        <f t="shared" si="589"/>
        <v>3.4667987540160025E-3</v>
      </c>
      <c r="M541" s="72">
        <f t="shared" ref="M541" si="621">LN(L541)</f>
        <v>-5.6645236601087863</v>
      </c>
    </row>
    <row r="542" spans="2:13" x14ac:dyDescent="0.25">
      <c r="B542" s="2">
        <f t="shared" si="602"/>
        <v>111650.60333333311</v>
      </c>
      <c r="C542" s="72">
        <v>580.6</v>
      </c>
      <c r="D542" s="89">
        <f t="shared" si="591"/>
        <v>0.66666666666666663</v>
      </c>
      <c r="E542" s="89">
        <f t="shared" si="603"/>
        <v>1</v>
      </c>
      <c r="F542" s="89">
        <f t="shared" si="604"/>
        <v>0.66666666666666663</v>
      </c>
      <c r="G542" s="2">
        <f t="shared" si="586"/>
        <v>387.06666666666666</v>
      </c>
      <c r="H542" s="2">
        <f t="shared" si="587"/>
        <v>112037.66999999978</v>
      </c>
      <c r="I542" s="2">
        <f t="shared" si="592"/>
        <v>2.7277218328553339</v>
      </c>
      <c r="J542" s="72">
        <f t="shared" si="593"/>
        <v>1.0034667673537874</v>
      </c>
      <c r="L542" s="72">
        <f t="shared" si="589"/>
        <v>3.4607719682535954E-3</v>
      </c>
      <c r="M542" s="72">
        <f t="shared" ref="M542" si="622">LN(L542)</f>
        <v>-5.6662636025863105</v>
      </c>
    </row>
    <row r="543" spans="2:13" x14ac:dyDescent="0.25">
      <c r="B543" s="2">
        <f t="shared" si="602"/>
        <v>112037.66999999978</v>
      </c>
      <c r="C543" s="72">
        <v>581.6</v>
      </c>
      <c r="D543" s="89">
        <f t="shared" si="591"/>
        <v>0.66666666666666663</v>
      </c>
      <c r="E543" s="89">
        <f t="shared" si="603"/>
        <v>1</v>
      </c>
      <c r="F543" s="89">
        <f t="shared" si="604"/>
        <v>0.66666666666666663</v>
      </c>
      <c r="G543" s="2">
        <f t="shared" si="586"/>
        <v>387.73333333333335</v>
      </c>
      <c r="H543" s="2">
        <f t="shared" si="587"/>
        <v>112425.40333333312</v>
      </c>
      <c r="I543" s="2">
        <f t="shared" si="592"/>
        <v>2.7277053940847615</v>
      </c>
      <c r="J543" s="72">
        <f t="shared" si="593"/>
        <v>1.0034607407788232</v>
      </c>
      <c r="L543" s="72">
        <f t="shared" si="589"/>
        <v>3.4547661958081273E-3</v>
      </c>
      <c r="M543" s="72">
        <f t="shared" ref="M543" si="623">LN(L543)</f>
        <v>-5.6680004953089993</v>
      </c>
    </row>
    <row r="544" spans="2:13" x14ac:dyDescent="0.25">
      <c r="B544" s="2">
        <f t="shared" si="602"/>
        <v>112425.40333333312</v>
      </c>
      <c r="C544" s="72">
        <v>582.6</v>
      </c>
      <c r="D544" s="89">
        <f t="shared" si="591"/>
        <v>0.66666666666666663</v>
      </c>
      <c r="E544" s="89">
        <f t="shared" si="603"/>
        <v>1</v>
      </c>
      <c r="F544" s="89">
        <f t="shared" si="604"/>
        <v>0.66666666666666663</v>
      </c>
      <c r="G544" s="2">
        <f t="shared" si="586"/>
        <v>388.4</v>
      </c>
      <c r="H544" s="2">
        <f t="shared" si="587"/>
        <v>112813.80333333311</v>
      </c>
      <c r="I544" s="2">
        <f t="shared" si="592"/>
        <v>2.7276890127261777</v>
      </c>
      <c r="J544" s="72">
        <f t="shared" si="593"/>
        <v>1.0034547352153891</v>
      </c>
      <c r="L544" s="72">
        <f t="shared" si="589"/>
        <v>3.4487813264840704E-3</v>
      </c>
      <c r="M544" s="72">
        <f t="shared" ref="M544" si="624">LN(L544)</f>
        <v>-5.6697343490426242</v>
      </c>
    </row>
    <row r="545" spans="2:13" x14ac:dyDescent="0.25">
      <c r="B545" s="2">
        <f t="shared" si="602"/>
        <v>112813.80333333311</v>
      </c>
      <c r="C545" s="72">
        <v>583.6</v>
      </c>
      <c r="D545" s="89">
        <f t="shared" si="591"/>
        <v>0.66666666666666663</v>
      </c>
      <c r="E545" s="89">
        <f t="shared" si="603"/>
        <v>1</v>
      </c>
      <c r="F545" s="89">
        <f t="shared" si="604"/>
        <v>0.66666666666666663</v>
      </c>
      <c r="G545" s="2">
        <f t="shared" si="586"/>
        <v>389.06666666666666</v>
      </c>
      <c r="H545" s="2">
        <f t="shared" si="587"/>
        <v>113202.86999999978</v>
      </c>
      <c r="I545" s="2">
        <f t="shared" si="592"/>
        <v>2.7276726884780231</v>
      </c>
      <c r="J545" s="72">
        <f t="shared" si="593"/>
        <v>1.0034487505533085</v>
      </c>
      <c r="L545" s="72">
        <f t="shared" si="589"/>
        <v>3.4428172508590817E-3</v>
      </c>
      <c r="M545" s="72">
        <f t="shared" ref="M545" si="625">LN(L545)</f>
        <v>-5.6714651744953732</v>
      </c>
    </row>
    <row r="546" spans="2:13" x14ac:dyDescent="0.25">
      <c r="B546" s="2">
        <f t="shared" si="602"/>
        <v>113202.86999999978</v>
      </c>
      <c r="C546" s="72">
        <v>584.6</v>
      </c>
      <c r="D546" s="89">
        <f t="shared" si="591"/>
        <v>0.66666666666666663</v>
      </c>
      <c r="E546" s="89">
        <f t="shared" si="603"/>
        <v>1</v>
      </c>
      <c r="F546" s="89">
        <f t="shared" si="604"/>
        <v>0.66666666666666663</v>
      </c>
      <c r="G546" s="2">
        <f t="shared" si="586"/>
        <v>389.73333333333335</v>
      </c>
      <c r="H546" s="2">
        <f t="shared" si="587"/>
        <v>113592.60333333311</v>
      </c>
      <c r="I546" s="2">
        <f t="shared" si="592"/>
        <v>2.7276564210408543</v>
      </c>
      <c r="J546" s="72">
        <f t="shared" si="593"/>
        <v>1.0034427866831763</v>
      </c>
      <c r="L546" s="72">
        <f t="shared" si="589"/>
        <v>3.4368738602756359E-3</v>
      </c>
      <c r="M546" s="72">
        <f t="shared" ref="M546" si="626">LN(L546)</f>
        <v>-5.6731929823187226</v>
      </c>
    </row>
    <row r="547" spans="2:13" x14ac:dyDescent="0.25">
      <c r="B547" s="2">
        <f t="shared" si="602"/>
        <v>113592.60333333311</v>
      </c>
      <c r="C547" s="72">
        <v>585.6</v>
      </c>
      <c r="D547" s="89">
        <f t="shared" si="591"/>
        <v>0.66666666666666663</v>
      </c>
      <c r="E547" s="89">
        <f t="shared" si="603"/>
        <v>1</v>
      </c>
      <c r="F547" s="89">
        <f t="shared" si="604"/>
        <v>0.66666666666666663</v>
      </c>
      <c r="G547" s="2">
        <f t="shared" si="586"/>
        <v>390.4</v>
      </c>
      <c r="H547" s="2">
        <f t="shared" si="587"/>
        <v>113983.00333333311</v>
      </c>
      <c r="I547" s="2">
        <f t="shared" si="592"/>
        <v>2.7276402101173272</v>
      </c>
      <c r="J547" s="72">
        <f t="shared" si="593"/>
        <v>1.0034368434963532</v>
      </c>
      <c r="L547" s="72">
        <f t="shared" si="589"/>
        <v>3.430951046835543E-3</v>
      </c>
      <c r="M547" s="72">
        <f t="shared" ref="M547" si="627">LN(L547)</f>
        <v>-5.6749177831074826</v>
      </c>
    </row>
    <row r="548" spans="2:13" x14ac:dyDescent="0.25">
      <c r="B548" s="2">
        <f t="shared" si="602"/>
        <v>113983.00333333311</v>
      </c>
      <c r="C548" s="72">
        <v>586.6</v>
      </c>
      <c r="D548" s="89">
        <f t="shared" si="591"/>
        <v>0.66666666666666663</v>
      </c>
      <c r="E548" s="89">
        <f t="shared" si="603"/>
        <v>1</v>
      </c>
      <c r="F548" s="89">
        <f t="shared" si="604"/>
        <v>0.66666666666666663</v>
      </c>
      <c r="G548" s="2">
        <f t="shared" si="586"/>
        <v>391.06666666666666</v>
      </c>
      <c r="H548" s="2">
        <f t="shared" si="587"/>
        <v>114374.06999999977</v>
      </c>
      <c r="I548" s="2">
        <f t="shared" si="592"/>
        <v>2.727624055412178</v>
      </c>
      <c r="J548" s="72">
        <f t="shared" si="593"/>
        <v>1.0034309208849588</v>
      </c>
      <c r="L548" s="72">
        <f t="shared" si="589"/>
        <v>3.4250487033931293E-3</v>
      </c>
      <c r="M548" s="72">
        <f t="shared" ref="M548" si="628">LN(L548)</f>
        <v>-5.6766395874002544</v>
      </c>
    </row>
    <row r="549" spans="2:13" x14ac:dyDescent="0.25">
      <c r="B549" s="2">
        <f t="shared" si="602"/>
        <v>114374.06999999977</v>
      </c>
      <c r="C549" s="72">
        <v>587.6</v>
      </c>
      <c r="D549" s="89">
        <f t="shared" si="591"/>
        <v>0.66666666666666663</v>
      </c>
      <c r="E549" s="89">
        <f t="shared" si="603"/>
        <v>1</v>
      </c>
      <c r="F549" s="89">
        <f t="shared" si="604"/>
        <v>0.66666666666666663</v>
      </c>
      <c r="G549" s="2">
        <f t="shared" si="586"/>
        <v>391.73333333333335</v>
      </c>
      <c r="H549" s="2">
        <f t="shared" si="587"/>
        <v>114765.80333333311</v>
      </c>
      <c r="I549" s="2">
        <f t="shared" si="592"/>
        <v>2.7276079566322049</v>
      </c>
      <c r="J549" s="72">
        <f t="shared" si="593"/>
        <v>1.0034250187418647</v>
      </c>
      <c r="L549" s="72">
        <f t="shared" si="589"/>
        <v>3.4191667235484243E-3</v>
      </c>
      <c r="M549" s="72">
        <f t="shared" ref="M549" si="629">LN(L549)</f>
        <v>-5.6783584056798961</v>
      </c>
    </row>
    <row r="550" spans="2:13" x14ac:dyDescent="0.25">
      <c r="B550" s="2">
        <f t="shared" si="602"/>
        <v>114765.80333333311</v>
      </c>
      <c r="C550" s="72">
        <v>588.6</v>
      </c>
      <c r="D550" s="89">
        <f t="shared" si="591"/>
        <v>0.66666666666666663</v>
      </c>
      <c r="E550" s="89">
        <f t="shared" si="603"/>
        <v>1</v>
      </c>
      <c r="F550" s="89">
        <f t="shared" si="604"/>
        <v>0.66666666666666663</v>
      </c>
      <c r="G550" s="2">
        <f t="shared" si="586"/>
        <v>392.4</v>
      </c>
      <c r="H550" s="2">
        <f t="shared" si="587"/>
        <v>115158.20333333311</v>
      </c>
      <c r="I550" s="2">
        <f t="shared" si="592"/>
        <v>2.7275919134862479</v>
      </c>
      <c r="J550" s="72">
        <f t="shared" si="593"/>
        <v>1.0034191369606875</v>
      </c>
      <c r="L550" s="72">
        <f t="shared" si="589"/>
        <v>3.4133050016399015E-3</v>
      </c>
      <c r="M550" s="72">
        <f t="shared" ref="M550" si="630">LN(L550)</f>
        <v>-5.6800742483741429</v>
      </c>
    </row>
    <row r="551" spans="2:13" x14ac:dyDescent="0.25">
      <c r="B551" s="2">
        <f t="shared" si="602"/>
        <v>115158.20333333311</v>
      </c>
      <c r="C551" s="72">
        <v>589.6</v>
      </c>
      <c r="D551" s="89">
        <f t="shared" si="591"/>
        <v>0.66666666666666663</v>
      </c>
      <c r="E551" s="89">
        <f t="shared" si="603"/>
        <v>1</v>
      </c>
      <c r="F551" s="89">
        <f t="shared" si="604"/>
        <v>0.66666666666666663</v>
      </c>
      <c r="G551" s="2">
        <f t="shared" si="586"/>
        <v>393.06666666666666</v>
      </c>
      <c r="H551" s="2">
        <f t="shared" si="587"/>
        <v>115551.26999999977</v>
      </c>
      <c r="I551" s="2">
        <f t="shared" si="592"/>
        <v>2.7275759256851764</v>
      </c>
      <c r="J551" s="72">
        <f t="shared" si="593"/>
        <v>1.0034132754357838</v>
      </c>
      <c r="L551" s="72">
        <f t="shared" si="589"/>
        <v>3.4074634327400958E-3</v>
      </c>
      <c r="M551" s="72">
        <f t="shared" ref="M551" si="631">LN(L551)</f>
        <v>-5.6817871258553954</v>
      </c>
    </row>
    <row r="552" spans="2:13" x14ac:dyDescent="0.25">
      <c r="B552" s="2">
        <f t="shared" si="602"/>
        <v>115551.26999999977</v>
      </c>
      <c r="C552" s="72">
        <v>590.6</v>
      </c>
      <c r="D552" s="89">
        <f t="shared" si="591"/>
        <v>0.66666666666666663</v>
      </c>
      <c r="E552" s="89">
        <f t="shared" si="603"/>
        <v>1</v>
      </c>
      <c r="F552" s="89">
        <f t="shared" si="604"/>
        <v>0.66666666666666663</v>
      </c>
      <c r="G552" s="2">
        <f t="shared" si="586"/>
        <v>393.73333333333335</v>
      </c>
      <c r="H552" s="2">
        <f t="shared" si="587"/>
        <v>115945.00333333311</v>
      </c>
      <c r="I552" s="2">
        <f t="shared" si="592"/>
        <v>2.7275599929418655</v>
      </c>
      <c r="J552" s="72">
        <f t="shared" si="593"/>
        <v>1.0034074340622421</v>
      </c>
      <c r="L552" s="72">
        <f t="shared" si="589"/>
        <v>3.4016419126470156E-3</v>
      </c>
      <c r="M552" s="72">
        <f t="shared" ref="M552" si="632">LN(L552)</f>
        <v>-5.6834970484417617</v>
      </c>
    </row>
    <row r="553" spans="2:13" x14ac:dyDescent="0.25">
      <c r="B553" s="2">
        <f t="shared" si="602"/>
        <v>115945.00333333311</v>
      </c>
      <c r="C553" s="72">
        <v>591.6</v>
      </c>
      <c r="D553" s="89">
        <f t="shared" si="591"/>
        <v>0.66666666666666663</v>
      </c>
      <c r="E553" s="89">
        <f t="shared" si="603"/>
        <v>1</v>
      </c>
      <c r="F553" s="89">
        <f t="shared" si="604"/>
        <v>0.66666666666666663</v>
      </c>
      <c r="G553" s="2">
        <f t="shared" si="586"/>
        <v>394.4</v>
      </c>
      <c r="H553" s="2">
        <f t="shared" si="587"/>
        <v>116339.4033333331</v>
      </c>
      <c r="I553" s="2">
        <f t="shared" si="592"/>
        <v>2.7275441149711823</v>
      </c>
      <c r="J553" s="72">
        <f t="shared" si="593"/>
        <v>1.0034016127358771</v>
      </c>
      <c r="L553" s="72">
        <f t="shared" si="589"/>
        <v>3.395840337879096E-3</v>
      </c>
      <c r="M553" s="72">
        <f t="shared" ref="M553" si="633">LN(L553)</f>
        <v>-5.68520402639707</v>
      </c>
    </row>
    <row r="554" spans="2:13" x14ac:dyDescent="0.25">
      <c r="B554" s="2">
        <f t="shared" si="602"/>
        <v>116339.4033333331</v>
      </c>
      <c r="C554" s="72">
        <v>592.6</v>
      </c>
      <c r="D554" s="89">
        <f t="shared" si="591"/>
        <v>0.66666666666666663</v>
      </c>
      <c r="E554" s="89">
        <f t="shared" si="603"/>
        <v>1</v>
      </c>
      <c r="F554" s="89">
        <f t="shared" si="604"/>
        <v>0.66666666666666663</v>
      </c>
      <c r="G554" s="2">
        <f t="shared" si="586"/>
        <v>395.06666666666666</v>
      </c>
      <c r="H554" s="2">
        <f t="shared" si="587"/>
        <v>116734.46999999977</v>
      </c>
      <c r="I554" s="2">
        <f t="shared" si="592"/>
        <v>2.7275282914899677</v>
      </c>
      <c r="J554" s="72">
        <f t="shared" si="593"/>
        <v>1.0033958113532242</v>
      </c>
      <c r="L554" s="72">
        <f t="shared" si="589"/>
        <v>3.390058605669044E-3</v>
      </c>
      <c r="M554" s="72">
        <f t="shared" ref="M554" si="634">LN(L554)</f>
        <v>-5.6869080699312331</v>
      </c>
    </row>
    <row r="555" spans="2:13" x14ac:dyDescent="0.25">
      <c r="B555" s="2">
        <f t="shared" si="602"/>
        <v>116734.46999999977</v>
      </c>
      <c r="C555" s="72">
        <v>593.6</v>
      </c>
      <c r="D555" s="89">
        <f t="shared" si="591"/>
        <v>0.66666666666666663</v>
      </c>
      <c r="E555" s="89">
        <f t="shared" si="603"/>
        <v>1</v>
      </c>
      <c r="F555" s="89">
        <f t="shared" si="604"/>
        <v>0.66666666666666663</v>
      </c>
      <c r="G555" s="2">
        <f t="shared" si="586"/>
        <v>395.73333333333335</v>
      </c>
      <c r="H555" s="2">
        <f t="shared" si="587"/>
        <v>117130.20333333311</v>
      </c>
      <c r="I555" s="2">
        <f t="shared" si="592"/>
        <v>2.7275125222170176</v>
      </c>
      <c r="J555" s="72">
        <f t="shared" si="593"/>
        <v>1.0033900298115315</v>
      </c>
      <c r="L555" s="72">
        <f t="shared" si="589"/>
        <v>3.3842966139565759E-3</v>
      </c>
      <c r="M555" s="72">
        <f t="shared" ref="M555" si="635">LN(L555)</f>
        <v>-5.6886091892009407</v>
      </c>
    </row>
    <row r="556" spans="2:13" x14ac:dyDescent="0.25">
      <c r="B556" s="2">
        <f t="shared" si="602"/>
        <v>117130.20333333311</v>
      </c>
      <c r="C556" s="72">
        <v>594.6</v>
      </c>
      <c r="D556" s="89">
        <f t="shared" si="591"/>
        <v>0.66666666666666663</v>
      </c>
      <c r="E556" s="89">
        <f t="shared" si="603"/>
        <v>1</v>
      </c>
      <c r="F556" s="89">
        <f t="shared" si="604"/>
        <v>0.66666666666666663</v>
      </c>
      <c r="G556" s="2">
        <f t="shared" si="586"/>
        <v>396.4</v>
      </c>
      <c r="H556" s="2">
        <f t="shared" si="587"/>
        <v>117526.6033333331</v>
      </c>
      <c r="I556" s="2">
        <f t="shared" si="592"/>
        <v>2.7274968068730692</v>
      </c>
      <c r="J556" s="72">
        <f t="shared" si="593"/>
        <v>1.0033842680087552</v>
      </c>
      <c r="L556" s="72">
        <f t="shared" si="589"/>
        <v>3.378554261383592E-3</v>
      </c>
      <c r="M556" s="72">
        <f t="shared" ref="M556" si="636">LN(L556)</f>
        <v>-5.6903073943096629</v>
      </c>
    </row>
    <row r="557" spans="2:13" x14ac:dyDescent="0.25">
      <c r="B557" s="2">
        <f t="shared" si="602"/>
        <v>117526.6033333331</v>
      </c>
      <c r="C557" s="72">
        <v>595.6</v>
      </c>
      <c r="D557" s="89">
        <f t="shared" si="591"/>
        <v>0.66666666666666663</v>
      </c>
      <c r="E557" s="89">
        <f t="shared" si="603"/>
        <v>1</v>
      </c>
      <c r="F557" s="89">
        <f t="shared" si="604"/>
        <v>0.66666666666666663</v>
      </c>
      <c r="G557" s="2">
        <f t="shared" si="586"/>
        <v>397.06666666666666</v>
      </c>
      <c r="H557" s="2">
        <f t="shared" si="587"/>
        <v>117923.66999999977</v>
      </c>
      <c r="I557" s="2">
        <f t="shared" si="592"/>
        <v>2.7274811451807817</v>
      </c>
      <c r="J557" s="72">
        <f t="shared" si="593"/>
        <v>1.003378525843553</v>
      </c>
      <c r="L557" s="72">
        <f t="shared" si="589"/>
        <v>3.372831447287354E-3</v>
      </c>
      <c r="M557" s="72">
        <f t="shared" ref="M557" si="637">LN(L557)</f>
        <v>-5.6920026953082488</v>
      </c>
    </row>
    <row r="558" spans="2:13" x14ac:dyDescent="0.25">
      <c r="B558" s="2">
        <f t="shared" si="602"/>
        <v>117923.66999999977</v>
      </c>
      <c r="C558" s="72">
        <v>596.6</v>
      </c>
      <c r="D558" s="89">
        <f t="shared" si="591"/>
        <v>0.66666666666666663</v>
      </c>
      <c r="E558" s="89">
        <f t="shared" si="603"/>
        <v>1</v>
      </c>
      <c r="F558" s="89">
        <f t="shared" si="604"/>
        <v>0.66666666666666663</v>
      </c>
      <c r="G558" s="2">
        <f t="shared" si="586"/>
        <v>397.73333333333335</v>
      </c>
      <c r="H558" s="2">
        <f t="shared" si="587"/>
        <v>118321.4033333331</v>
      </c>
      <c r="I558" s="2">
        <f t="shared" si="592"/>
        <v>2.7274655368647198</v>
      </c>
      <c r="J558" s="72">
        <f t="shared" si="593"/>
        <v>1.0033728032152776</v>
      </c>
      <c r="L558" s="72">
        <f t="shared" si="589"/>
        <v>3.3671280716945523E-3</v>
      </c>
      <c r="M558" s="72">
        <f t="shared" ref="M558" si="638">LN(L558)</f>
        <v>-5.6936951021952815</v>
      </c>
    </row>
    <row r="559" spans="2:13" x14ac:dyDescent="0.25">
      <c r="B559" s="2">
        <f t="shared" si="602"/>
        <v>118321.4033333331</v>
      </c>
      <c r="C559" s="72">
        <v>597.6</v>
      </c>
      <c r="D559" s="89">
        <f t="shared" si="591"/>
        <v>0.66666666666666663</v>
      </c>
      <c r="E559" s="89">
        <f t="shared" si="603"/>
        <v>1</v>
      </c>
      <c r="F559" s="89">
        <f t="shared" si="604"/>
        <v>0.66666666666666663</v>
      </c>
      <c r="G559" s="2">
        <f t="shared" si="586"/>
        <v>398.4</v>
      </c>
      <c r="H559" s="2">
        <f t="shared" si="587"/>
        <v>118719.8033333331</v>
      </c>
      <c r="I559" s="2">
        <f t="shared" si="592"/>
        <v>2.7274499816513393</v>
      </c>
      <c r="J559" s="72">
        <f t="shared" si="593"/>
        <v>1.0033671000239714</v>
      </c>
      <c r="L559" s="72">
        <f t="shared" si="589"/>
        <v>3.3614440353160308E-3</v>
      </c>
      <c r="M559" s="72">
        <f t="shared" ref="M559" si="639">LN(L559)</f>
        <v>-5.6953846249172519</v>
      </c>
    </row>
    <row r="560" spans="2:13" x14ac:dyDescent="0.25">
      <c r="B560" s="2">
        <f t="shared" si="602"/>
        <v>118719.8033333331</v>
      </c>
      <c r="C560" s="72">
        <v>598.6</v>
      </c>
      <c r="D560" s="89">
        <f t="shared" si="591"/>
        <v>0.66666666666666663</v>
      </c>
      <c r="E560" s="89">
        <f t="shared" si="603"/>
        <v>1</v>
      </c>
      <c r="F560" s="89">
        <f t="shared" si="604"/>
        <v>0.66666666666666663</v>
      </c>
      <c r="G560" s="2">
        <f t="shared" si="586"/>
        <v>399.06666666666666</v>
      </c>
      <c r="H560" s="2">
        <f t="shared" si="587"/>
        <v>119118.86999999976</v>
      </c>
      <c r="I560" s="2">
        <f t="shared" si="592"/>
        <v>2.7274344792689691</v>
      </c>
      <c r="J560" s="72">
        <f t="shared" si="593"/>
        <v>1.0033614161703603</v>
      </c>
      <c r="L560" s="72">
        <f t="shared" si="589"/>
        <v>3.3557792395399696E-3</v>
      </c>
      <c r="M560" s="72">
        <f t="shared" ref="M560" si="640">LN(L560)</f>
        <v>-5.6970712733692075</v>
      </c>
    </row>
    <row r="561" spans="2:13" x14ac:dyDescent="0.25">
      <c r="B561" s="2">
        <f t="shared" si="602"/>
        <v>119118.86999999976</v>
      </c>
      <c r="C561" s="72">
        <v>599.6</v>
      </c>
      <c r="D561" s="89">
        <f t="shared" si="591"/>
        <v>0.66666666666666663</v>
      </c>
      <c r="E561" s="89">
        <f t="shared" si="603"/>
        <v>1</v>
      </c>
      <c r="F561" s="89">
        <f t="shared" si="604"/>
        <v>0.66666666666666663</v>
      </c>
      <c r="G561" s="2">
        <f t="shared" si="586"/>
        <v>399.73333333333335</v>
      </c>
      <c r="H561" s="2">
        <f t="shared" si="587"/>
        <v>119518.6033333331</v>
      </c>
      <c r="I561" s="2">
        <f t="shared" si="592"/>
        <v>2.7274190294477942</v>
      </c>
      <c r="J561" s="72">
        <f t="shared" si="593"/>
        <v>1.0033557515558478</v>
      </c>
      <c r="L561" s="72">
        <f t="shared" si="589"/>
        <v>3.3501335864268285E-3</v>
      </c>
      <c r="M561" s="72">
        <f t="shared" ref="M561" si="641">LN(L561)</f>
        <v>-5.6987550573948882</v>
      </c>
    </row>
    <row r="562" spans="2:13" x14ac:dyDescent="0.25">
      <c r="B562" s="2">
        <f t="shared" si="602"/>
        <v>119518.6033333331</v>
      </c>
      <c r="C562" s="72">
        <v>600.6</v>
      </c>
      <c r="D562" s="89">
        <f t="shared" si="591"/>
        <v>0.66666666666666663</v>
      </c>
      <c r="E562" s="89">
        <f t="shared" si="603"/>
        <v>1</v>
      </c>
      <c r="F562" s="89">
        <f t="shared" si="604"/>
        <v>0.66666666666666663</v>
      </c>
      <c r="G562" s="2">
        <f t="shared" si="586"/>
        <v>400.4</v>
      </c>
      <c r="H562" s="2">
        <f t="shared" si="587"/>
        <v>119919.00333333309</v>
      </c>
      <c r="I562" s="2">
        <f t="shared" si="592"/>
        <v>2.7274036319198434</v>
      </c>
      <c r="J562" s="72">
        <f t="shared" si="593"/>
        <v>1.0033501060825092</v>
      </c>
      <c r="L562" s="72">
        <f t="shared" si="589"/>
        <v>3.3445069787034144E-3</v>
      </c>
      <c r="M562" s="72">
        <f t="shared" ref="M562" si="642">LN(L562)</f>
        <v>-5.7004359867871441</v>
      </c>
    </row>
    <row r="563" spans="2:13" x14ac:dyDescent="0.25">
      <c r="B563" s="2">
        <f t="shared" si="602"/>
        <v>119919.00333333309</v>
      </c>
      <c r="C563" s="72">
        <v>601.6</v>
      </c>
      <c r="D563" s="89">
        <f t="shared" si="591"/>
        <v>0.66666666666666663</v>
      </c>
      <c r="E563" s="89">
        <f t="shared" si="603"/>
        <v>1</v>
      </c>
      <c r="F563" s="89">
        <f t="shared" si="604"/>
        <v>0.66666666666666663</v>
      </c>
      <c r="G563" s="2">
        <f t="shared" si="586"/>
        <v>401.06666666666666</v>
      </c>
      <c r="H563" s="2">
        <f t="shared" si="587"/>
        <v>120320.06999999976</v>
      </c>
      <c r="I563" s="2">
        <f t="shared" si="592"/>
        <v>2.7273882864189698</v>
      </c>
      <c r="J563" s="72">
        <f t="shared" si="593"/>
        <v>1.0033444796530859</v>
      </c>
      <c r="L563" s="72">
        <f t="shared" si="589"/>
        <v>3.3388993197569408E-3</v>
      </c>
      <c r="M563" s="72">
        <f t="shared" ref="M563" si="643">LN(L563)</f>
        <v>-5.70211407128836</v>
      </c>
    </row>
    <row r="564" spans="2:13" x14ac:dyDescent="0.25">
      <c r="B564" s="2">
        <f t="shared" si="602"/>
        <v>120320.06999999976</v>
      </c>
      <c r="C564" s="72">
        <v>602.6</v>
      </c>
      <c r="D564" s="89">
        <f t="shared" si="591"/>
        <v>0.66666666666666663</v>
      </c>
      <c r="E564" s="89">
        <f t="shared" si="603"/>
        <v>1</v>
      </c>
      <c r="F564" s="89">
        <f t="shared" si="604"/>
        <v>0.66666666666666663</v>
      </c>
      <c r="G564" s="2">
        <f t="shared" si="586"/>
        <v>401.73333333333335</v>
      </c>
      <c r="H564" s="2">
        <f t="shared" si="587"/>
        <v>120721.8033333331</v>
      </c>
      <c r="I564" s="2">
        <f t="shared" si="592"/>
        <v>2.727372992680837</v>
      </c>
      <c r="J564" s="72">
        <f t="shared" si="593"/>
        <v>1.0033388721709797</v>
      </c>
      <c r="L564" s="72">
        <f t="shared" si="589"/>
        <v>3.3333105136295325E-3</v>
      </c>
      <c r="M564" s="72">
        <f t="shared" ref="M564" si="644">LN(L564)</f>
        <v>-5.7037893205907748</v>
      </c>
    </row>
    <row r="565" spans="2:13" x14ac:dyDescent="0.25">
      <c r="B565" s="2">
        <f t="shared" si="602"/>
        <v>120721.8033333331</v>
      </c>
      <c r="C565" s="72">
        <v>603.6</v>
      </c>
      <c r="D565" s="89">
        <f t="shared" si="591"/>
        <v>0.66666666666666663</v>
      </c>
      <c r="E565" s="89">
        <f t="shared" si="603"/>
        <v>1</v>
      </c>
      <c r="F565" s="89">
        <f t="shared" si="604"/>
        <v>0.66666666666666663</v>
      </c>
      <c r="G565" s="2">
        <f t="shared" si="586"/>
        <v>402.4</v>
      </c>
      <c r="H565" s="2">
        <f t="shared" si="587"/>
        <v>121124.20333333309</v>
      </c>
      <c r="I565" s="2">
        <f t="shared" si="592"/>
        <v>2.7273577504429034</v>
      </c>
      <c r="J565" s="72">
        <f t="shared" si="593"/>
        <v>1.0033332835402475</v>
      </c>
      <c r="L565" s="72">
        <f t="shared" si="589"/>
        <v>3.3277404650131721E-3</v>
      </c>
      <c r="M565" s="72">
        <f t="shared" ref="M565" si="645">LN(L565)</f>
        <v>-5.7054617443366684</v>
      </c>
    </row>
    <row r="566" spans="2:13" x14ac:dyDescent="0.25">
      <c r="B566" s="2">
        <f t="shared" si="602"/>
        <v>121124.20333333309</v>
      </c>
      <c r="C566" s="72">
        <v>604.6</v>
      </c>
      <c r="D566" s="89">
        <f t="shared" si="591"/>
        <v>0.66666666666666663</v>
      </c>
      <c r="E566" s="89">
        <f t="shared" si="603"/>
        <v>1</v>
      </c>
      <c r="F566" s="89">
        <f t="shared" si="604"/>
        <v>0.66666666666666663</v>
      </c>
      <c r="G566" s="2">
        <f t="shared" si="586"/>
        <v>403.06666666666666</v>
      </c>
      <c r="H566" s="2">
        <f t="shared" si="587"/>
        <v>121527.26999999976</v>
      </c>
      <c r="I566" s="2">
        <f t="shared" si="592"/>
        <v>2.7273425594444074</v>
      </c>
      <c r="J566" s="72">
        <f t="shared" si="593"/>
        <v>1.0033277136655951</v>
      </c>
      <c r="L566" s="72">
        <f t="shared" si="589"/>
        <v>3.3221890792433195E-3</v>
      </c>
      <c r="M566" s="72">
        <f t="shared" ref="M566" si="646">LN(L566)</f>
        <v>-5.7071313521189735</v>
      </c>
    </row>
    <row r="567" spans="2:13" x14ac:dyDescent="0.25">
      <c r="B567" s="2">
        <f t="shared" si="602"/>
        <v>121527.26999999976</v>
      </c>
      <c r="C567" s="72">
        <v>605.6</v>
      </c>
      <c r="D567" s="89">
        <f t="shared" si="591"/>
        <v>0.66666666666666663</v>
      </c>
      <c r="E567" s="89">
        <f t="shared" si="603"/>
        <v>1</v>
      </c>
      <c r="F567" s="89">
        <f t="shared" si="604"/>
        <v>0.66666666666666663</v>
      </c>
      <c r="G567" s="2">
        <f t="shared" si="586"/>
        <v>403.73333333333335</v>
      </c>
      <c r="H567" s="2">
        <f t="shared" si="587"/>
        <v>121931.00333333309</v>
      </c>
      <c r="I567" s="2">
        <f t="shared" si="592"/>
        <v>2.7273274194263513</v>
      </c>
      <c r="J567" s="72">
        <f t="shared" si="593"/>
        <v>1.0033221624523725</v>
      </c>
      <c r="L567" s="72">
        <f t="shared" si="589"/>
        <v>3.3166562622942981E-3</v>
      </c>
      <c r="M567" s="72">
        <f t="shared" ref="M567" si="647">LN(L567)</f>
        <v>-5.7087981534813599</v>
      </c>
    </row>
    <row r="568" spans="2:13" x14ac:dyDescent="0.25">
      <c r="B568" s="2">
        <f t="shared" si="602"/>
        <v>121931.00333333309</v>
      </c>
      <c r="C568" s="72">
        <v>606.6</v>
      </c>
      <c r="D568" s="89">
        <f t="shared" si="591"/>
        <v>0.66666666666666663</v>
      </c>
      <c r="E568" s="89">
        <f t="shared" si="603"/>
        <v>1</v>
      </c>
      <c r="F568" s="89">
        <f t="shared" si="604"/>
        <v>0.66666666666666663</v>
      </c>
      <c r="G568" s="2">
        <f t="shared" si="586"/>
        <v>404.4</v>
      </c>
      <c r="H568" s="2">
        <f t="shared" si="587"/>
        <v>122335.40333333309</v>
      </c>
      <c r="I568" s="2">
        <f t="shared" si="592"/>
        <v>2.7273123301314874</v>
      </c>
      <c r="J568" s="72">
        <f t="shared" si="593"/>
        <v>1.0033166298065674</v>
      </c>
      <c r="L568" s="72">
        <f t="shared" si="589"/>
        <v>3.3111419207731353E-3</v>
      </c>
      <c r="M568" s="72">
        <f t="shared" ref="M568" si="648">LN(L568)</f>
        <v>-5.7104621579188048</v>
      </c>
    </row>
    <row r="569" spans="2:13" x14ac:dyDescent="0.25">
      <c r="B569" s="2">
        <f t="shared" si="602"/>
        <v>122335.40333333309</v>
      </c>
      <c r="C569" s="72">
        <v>607.6</v>
      </c>
      <c r="D569" s="89">
        <f t="shared" si="591"/>
        <v>0.66666666666666663</v>
      </c>
      <c r="E569" s="89">
        <f t="shared" si="603"/>
        <v>1</v>
      </c>
      <c r="F569" s="89">
        <f t="shared" si="604"/>
        <v>0.66666666666666663</v>
      </c>
      <c r="G569" s="2">
        <f t="shared" si="586"/>
        <v>405.06666666666666</v>
      </c>
      <c r="H569" s="2">
        <f t="shared" si="587"/>
        <v>122740.46999999975</v>
      </c>
      <c r="I569" s="2">
        <f t="shared" si="592"/>
        <v>2.7272972913043012</v>
      </c>
      <c r="J569" s="72">
        <f t="shared" si="593"/>
        <v>1.0033111156348009</v>
      </c>
      <c r="L569" s="72">
        <f t="shared" si="589"/>
        <v>3.3056459619147265E-3</v>
      </c>
      <c r="M569" s="72">
        <f t="shared" ref="M569" si="649">LN(L569)</f>
        <v>-5.7121233748777751</v>
      </c>
    </row>
    <row r="570" spans="2:13" x14ac:dyDescent="0.25">
      <c r="B570" s="2">
        <f t="shared" si="602"/>
        <v>122740.46999999975</v>
      </c>
      <c r="C570" s="72">
        <v>608.6</v>
      </c>
      <c r="D570" s="89">
        <f t="shared" si="591"/>
        <v>0.66666666666666663</v>
      </c>
      <c r="E570" s="89">
        <f t="shared" si="603"/>
        <v>1</v>
      </c>
      <c r="F570" s="89">
        <f t="shared" si="604"/>
        <v>0.66666666666666663</v>
      </c>
      <c r="G570" s="2">
        <f t="shared" si="586"/>
        <v>405.73333333333335</v>
      </c>
      <c r="H570" s="2">
        <f t="shared" si="587"/>
        <v>123146.20333333309</v>
      </c>
      <c r="I570" s="2">
        <f t="shared" si="592"/>
        <v>2.727282302691</v>
      </c>
      <c r="J570" s="72">
        <f t="shared" si="593"/>
        <v>1.0033056198443213</v>
      </c>
      <c r="L570" s="72">
        <f t="shared" si="589"/>
        <v>3.300168293576339E-3</v>
      </c>
      <c r="M570" s="72">
        <f t="shared" ref="M570" si="650">LN(L570)</f>
        <v>-5.713781813756623</v>
      </c>
    </row>
    <row r="571" spans="2:13" x14ac:dyDescent="0.25">
      <c r="B571" s="2">
        <f t="shared" si="602"/>
        <v>123146.20333333309</v>
      </c>
      <c r="C571" s="72">
        <v>609.6</v>
      </c>
      <c r="D571" s="89">
        <f t="shared" si="591"/>
        <v>0.66666666666666663</v>
      </c>
      <c r="E571" s="89">
        <f t="shared" si="603"/>
        <v>1</v>
      </c>
      <c r="F571" s="89">
        <f t="shared" si="604"/>
        <v>0.66666666666666663</v>
      </c>
      <c r="G571" s="2">
        <f t="shared" si="586"/>
        <v>406.4</v>
      </c>
      <c r="H571" s="2">
        <f t="shared" si="587"/>
        <v>123552.60333333309</v>
      </c>
      <c r="I571" s="2">
        <f t="shared" si="592"/>
        <v>2.7272673640394958</v>
      </c>
      <c r="J571" s="72">
        <f t="shared" si="593"/>
        <v>1.0033001423429997</v>
      </c>
      <c r="L571" s="72">
        <f t="shared" si="589"/>
        <v>3.2947088242327748E-3</v>
      </c>
      <c r="M571" s="72">
        <f t="shared" ref="M571" si="651">LN(L571)</f>
        <v>-5.7154374839057951</v>
      </c>
    </row>
    <row r="572" spans="2:13" x14ac:dyDescent="0.25">
      <c r="B572" s="2">
        <f t="shared" si="602"/>
        <v>123552.60333333309</v>
      </c>
      <c r="C572" s="72">
        <v>610.6</v>
      </c>
      <c r="D572" s="89">
        <f t="shared" si="591"/>
        <v>0.66666666666666663</v>
      </c>
      <c r="E572" s="89">
        <f t="shared" si="603"/>
        <v>1</v>
      </c>
      <c r="F572" s="89">
        <f t="shared" si="604"/>
        <v>0.66666666666666663</v>
      </c>
      <c r="G572" s="2">
        <f t="shared" si="586"/>
        <v>407.06666666666666</v>
      </c>
      <c r="H572" s="2">
        <f t="shared" si="587"/>
        <v>123959.66999999975</v>
      </c>
      <c r="I572" s="2">
        <f t="shared" si="592"/>
        <v>2.7272524750993927</v>
      </c>
      <c r="J572" s="72">
        <f t="shared" si="593"/>
        <v>1.0032946830393241</v>
      </c>
      <c r="L572" s="72">
        <f t="shared" si="589"/>
        <v>3.2892674629708732E-3</v>
      </c>
      <c r="M572" s="72">
        <f t="shared" ref="M572" si="652">LN(L572)</f>
        <v>-5.7170903946282552</v>
      </c>
    </row>
    <row r="573" spans="2:13" x14ac:dyDescent="0.25">
      <c r="B573" s="2">
        <f t="shared" si="602"/>
        <v>123959.66999999975</v>
      </c>
      <c r="C573" s="72">
        <v>611.6</v>
      </c>
      <c r="D573" s="89">
        <f t="shared" si="591"/>
        <v>0.66666666666666663</v>
      </c>
      <c r="E573" s="89">
        <f t="shared" si="603"/>
        <v>1</v>
      </c>
      <c r="F573" s="89">
        <f t="shared" si="604"/>
        <v>0.66666666666666663</v>
      </c>
      <c r="G573" s="2">
        <f t="shared" si="586"/>
        <v>407.73333333333335</v>
      </c>
      <c r="H573" s="2">
        <f t="shared" si="587"/>
        <v>124367.40333333309</v>
      </c>
      <c r="I573" s="2">
        <f t="shared" si="592"/>
        <v>2.7272376356219699</v>
      </c>
      <c r="J573" s="72">
        <f t="shared" si="593"/>
        <v>1.003289241842394</v>
      </c>
      <c r="L573" s="72">
        <f t="shared" si="589"/>
        <v>3.2838441194837898E-3</v>
      </c>
      <c r="M573" s="72">
        <f t="shared" ref="M573" si="653">LN(L573)</f>
        <v>-5.718740555179985</v>
      </c>
    </row>
    <row r="574" spans="2:13" x14ac:dyDescent="0.25">
      <c r="B574" s="2">
        <f t="shared" si="602"/>
        <v>124367.40333333309</v>
      </c>
      <c r="C574" s="72">
        <v>612.6</v>
      </c>
      <c r="D574" s="89">
        <f t="shared" si="591"/>
        <v>0.66666666666666663</v>
      </c>
      <c r="E574" s="89">
        <f t="shared" si="603"/>
        <v>1</v>
      </c>
      <c r="F574" s="89">
        <f t="shared" si="604"/>
        <v>0.66666666666666663</v>
      </c>
      <c r="G574" s="2">
        <f t="shared" si="586"/>
        <v>408.4</v>
      </c>
      <c r="H574" s="2">
        <f t="shared" si="587"/>
        <v>124775.80333333308</v>
      </c>
      <c r="I574" s="2">
        <f t="shared" si="592"/>
        <v>2.7272228453601697</v>
      </c>
      <c r="J574" s="72">
        <f t="shared" si="593"/>
        <v>1.0032838186619157</v>
      </c>
      <c r="L574" s="72">
        <f t="shared" si="589"/>
        <v>3.278438704066822E-3</v>
      </c>
      <c r="M574" s="72">
        <f t="shared" ref="M574" si="654">LN(L574)</f>
        <v>-5.7203879747700368</v>
      </c>
    </row>
    <row r="575" spans="2:13" x14ac:dyDescent="0.25">
      <c r="B575" s="2">
        <f t="shared" si="602"/>
        <v>124775.80333333308</v>
      </c>
      <c r="C575" s="72">
        <v>613.6</v>
      </c>
      <c r="D575" s="89">
        <f t="shared" si="591"/>
        <v>0.66666666666666663</v>
      </c>
      <c r="E575" s="89">
        <f t="shared" si="603"/>
        <v>1</v>
      </c>
      <c r="F575" s="89">
        <f t="shared" si="604"/>
        <v>0.66666666666666663</v>
      </c>
      <c r="G575" s="2">
        <f t="shared" si="586"/>
        <v>409.06666666666666</v>
      </c>
      <c r="H575" s="2">
        <f t="shared" si="587"/>
        <v>125184.86999999975</v>
      </c>
      <c r="I575" s="2">
        <f t="shared" si="592"/>
        <v>2.7272081040685863</v>
      </c>
      <c r="J575" s="72">
        <f t="shared" si="593"/>
        <v>1.003278413408198</v>
      </c>
      <c r="L575" s="72">
        <f t="shared" si="589"/>
        <v>3.2730511276125754E-3</v>
      </c>
      <c r="M575" s="72">
        <f t="shared" ref="M575" si="655">LN(L575)</f>
        <v>-5.722032662560788</v>
      </c>
    </row>
    <row r="576" spans="2:13" x14ac:dyDescent="0.25">
      <c r="B576" s="2">
        <f t="shared" si="602"/>
        <v>125184.86999999975</v>
      </c>
      <c r="C576" s="72">
        <v>614.6</v>
      </c>
      <c r="D576" s="89">
        <f t="shared" si="591"/>
        <v>0.66666666666666663</v>
      </c>
      <c r="E576" s="89">
        <f t="shared" si="603"/>
        <v>1</v>
      </c>
      <c r="F576" s="89">
        <f t="shared" si="604"/>
        <v>0.66666666666666663</v>
      </c>
      <c r="G576" s="2">
        <f t="shared" si="586"/>
        <v>409.73333333333335</v>
      </c>
      <c r="H576" s="2">
        <f t="shared" si="587"/>
        <v>125594.60333333309</v>
      </c>
      <c r="I576" s="2">
        <f t="shared" si="592"/>
        <v>2.7271934115034449</v>
      </c>
      <c r="J576" s="72">
        <f t="shared" si="593"/>
        <v>1.0032730259921454</v>
      </c>
      <c r="L576" s="72">
        <f t="shared" si="589"/>
        <v>3.2676813016047981E-3</v>
      </c>
      <c r="M576" s="72">
        <f t="shared" ref="M576" si="656">LN(L576)</f>
        <v>-5.7236746276686201</v>
      </c>
    </row>
    <row r="577" spans="2:13" x14ac:dyDescent="0.25">
      <c r="B577" s="2">
        <f t="shared" si="602"/>
        <v>125594.60333333309</v>
      </c>
      <c r="C577" s="72">
        <v>615.6</v>
      </c>
      <c r="D577" s="89">
        <f t="shared" si="591"/>
        <v>0.66666666666666663</v>
      </c>
      <c r="E577" s="89">
        <f t="shared" si="603"/>
        <v>1</v>
      </c>
      <c r="F577" s="89">
        <f t="shared" si="604"/>
        <v>0.66666666666666663</v>
      </c>
      <c r="G577" s="2">
        <f t="shared" si="586"/>
        <v>410.4</v>
      </c>
      <c r="H577" s="2">
        <f t="shared" si="587"/>
        <v>126005.00333333308</v>
      </c>
      <c r="I577" s="2">
        <f t="shared" si="592"/>
        <v>2.7271787674225951</v>
      </c>
      <c r="J577" s="72">
        <f t="shared" si="593"/>
        <v>1.0032676563252545</v>
      </c>
      <c r="L577" s="72">
        <f t="shared" si="589"/>
        <v>3.2623291381144275E-3</v>
      </c>
      <c r="M577" s="72">
        <f t="shared" ref="M577" si="657">LN(L577)</f>
        <v>-5.7253138791639371</v>
      </c>
    </row>
    <row r="578" spans="2:13" x14ac:dyDescent="0.25">
      <c r="B578" s="2">
        <f t="shared" si="602"/>
        <v>126005.00333333308</v>
      </c>
      <c r="C578" s="72">
        <v>616.6</v>
      </c>
      <c r="D578" s="89">
        <f t="shared" si="591"/>
        <v>0.66666666666666663</v>
      </c>
      <c r="E578" s="89">
        <f t="shared" si="603"/>
        <v>1</v>
      </c>
      <c r="F578" s="89">
        <f t="shared" si="604"/>
        <v>0.66666666666666663</v>
      </c>
      <c r="G578" s="2">
        <f t="shared" si="586"/>
        <v>411.06666666666666</v>
      </c>
      <c r="H578" s="2">
        <f t="shared" si="587"/>
        <v>126416.06999999975</v>
      </c>
      <c r="I578" s="2">
        <f t="shared" si="592"/>
        <v>2.727164171585494</v>
      </c>
      <c r="J578" s="72">
        <f t="shared" si="593"/>
        <v>1.0032623043196089</v>
      </c>
      <c r="L578" s="72">
        <f t="shared" si="589"/>
        <v>3.2569945497947532E-3</v>
      </c>
      <c r="M578" s="72">
        <f t="shared" ref="M578" si="658">LN(L578)</f>
        <v>-5.726950426071463</v>
      </c>
    </row>
    <row r="579" spans="2:13" x14ac:dyDescent="0.25">
      <c r="B579" s="2">
        <f t="shared" si="602"/>
        <v>126416.06999999975</v>
      </c>
      <c r="C579" s="72">
        <v>617.6</v>
      </c>
      <c r="D579" s="89">
        <f t="shared" si="591"/>
        <v>0.66666666666666663</v>
      </c>
      <c r="E579" s="89">
        <f t="shared" si="603"/>
        <v>1</v>
      </c>
      <c r="F579" s="89">
        <f t="shared" si="604"/>
        <v>0.66666666666666663</v>
      </c>
      <c r="G579" s="2">
        <f t="shared" ref="G579:G642" si="659">C579*F579</f>
        <v>411.73333333333335</v>
      </c>
      <c r="H579" s="2">
        <f t="shared" ref="H579:H642" si="660">B579+G579</f>
        <v>126827.80333333308</v>
      </c>
      <c r="I579" s="2">
        <f t="shared" si="592"/>
        <v>2.727149623753192</v>
      </c>
      <c r="J579" s="72">
        <f t="shared" si="593"/>
        <v>1.0032569698878737</v>
      </c>
      <c r="L579" s="72">
        <f t="shared" si="589"/>
        <v>3.2516774498756941E-3</v>
      </c>
      <c r="M579" s="72">
        <f t="shared" ref="M579" si="661">LN(L579)</f>
        <v>-5.7285842773708211</v>
      </c>
    </row>
    <row r="580" spans="2:13" x14ac:dyDescent="0.25">
      <c r="B580" s="2">
        <f t="shared" si="602"/>
        <v>126827.80333333308</v>
      </c>
      <c r="C580" s="72">
        <v>618.6</v>
      </c>
      <c r="D580" s="89">
        <f t="shared" si="591"/>
        <v>0.66666666666666663</v>
      </c>
      <c r="E580" s="89">
        <f t="shared" si="603"/>
        <v>1</v>
      </c>
      <c r="F580" s="89">
        <f t="shared" si="604"/>
        <v>0.66666666666666663</v>
      </c>
      <c r="G580" s="2">
        <f t="shared" si="659"/>
        <v>412.4</v>
      </c>
      <c r="H580" s="2">
        <f t="shared" si="660"/>
        <v>127240.20333333308</v>
      </c>
      <c r="I580" s="2">
        <f t="shared" si="592"/>
        <v>2.7271351236883228</v>
      </c>
      <c r="J580" s="72">
        <f t="shared" si="593"/>
        <v>1.0032516529432913</v>
      </c>
      <c r="L580" s="72">
        <f t="shared" ref="L580:L643" si="662">LN(J580)</f>
        <v>3.2463777521600672E-3</v>
      </c>
      <c r="M580" s="72">
        <f t="shared" ref="M580" si="663">LN(L580)</f>
        <v>-5.7302154419965206</v>
      </c>
    </row>
    <row r="581" spans="2:13" x14ac:dyDescent="0.25">
      <c r="B581" s="2">
        <f t="shared" si="602"/>
        <v>127240.20333333308</v>
      </c>
      <c r="C581" s="72">
        <v>619.6</v>
      </c>
      <c r="D581" s="89">
        <f t="shared" ref="D581:D644" si="664">2/3</f>
        <v>0.66666666666666663</v>
      </c>
      <c r="E581" s="89">
        <f t="shared" si="603"/>
        <v>1</v>
      </c>
      <c r="F581" s="89">
        <f t="shared" si="604"/>
        <v>0.66666666666666663</v>
      </c>
      <c r="G581" s="2">
        <f t="shared" si="659"/>
        <v>413.06666666666666</v>
      </c>
      <c r="H581" s="2">
        <f t="shared" si="660"/>
        <v>127653.26999999974</v>
      </c>
      <c r="I581" s="2">
        <f t="shared" ref="I581:I644" si="665">(EXP(H581/H580))</f>
        <v>2.7271206711550868</v>
      </c>
      <c r="J581" s="72">
        <f t="shared" ref="J581:J644" si="666">H581/H580</f>
        <v>1.0032463533996763</v>
      </c>
      <c r="L581" s="72">
        <f t="shared" si="662"/>
        <v>3.241095371018082E-3</v>
      </c>
      <c r="M581" s="72">
        <f t="shared" ref="M581" si="667">LN(L581)</f>
        <v>-5.7318439288384946</v>
      </c>
    </row>
    <row r="582" spans="2:13" x14ac:dyDescent="0.25">
      <c r="B582" s="2">
        <f t="shared" si="602"/>
        <v>127653.26999999974</v>
      </c>
      <c r="C582" s="72">
        <v>620.6</v>
      </c>
      <c r="D582" s="89">
        <f t="shared" si="664"/>
        <v>0.66666666666666663</v>
      </c>
      <c r="E582" s="89">
        <f t="shared" si="603"/>
        <v>1</v>
      </c>
      <c r="F582" s="89">
        <f t="shared" si="604"/>
        <v>0.66666666666666663</v>
      </c>
      <c r="G582" s="2">
        <f t="shared" si="659"/>
        <v>413.73333333333335</v>
      </c>
      <c r="H582" s="2">
        <f t="shared" si="660"/>
        <v>128067.00333333308</v>
      </c>
      <c r="I582" s="2">
        <f t="shared" si="665"/>
        <v>2.7271062659192409</v>
      </c>
      <c r="J582" s="72">
        <f t="shared" si="666"/>
        <v>1.003241071171411</v>
      </c>
      <c r="L582" s="72">
        <f t="shared" si="662"/>
        <v>3.2358302213833898E-3</v>
      </c>
      <c r="M582" s="72">
        <f t="shared" ref="M582" si="668">LN(L582)</f>
        <v>-5.7334697467421751</v>
      </c>
    </row>
    <row r="583" spans="2:13" x14ac:dyDescent="0.25">
      <c r="B583" s="2">
        <f t="shared" si="602"/>
        <v>128067.00333333308</v>
      </c>
      <c r="C583" s="72">
        <v>621.6</v>
      </c>
      <c r="D583" s="89">
        <f t="shared" si="664"/>
        <v>0.66666666666666663</v>
      </c>
      <c r="E583" s="89">
        <f t="shared" si="603"/>
        <v>1</v>
      </c>
      <c r="F583" s="89">
        <f t="shared" si="604"/>
        <v>0.66666666666666663</v>
      </c>
      <c r="G583" s="2">
        <f t="shared" si="659"/>
        <v>414.4</v>
      </c>
      <c r="H583" s="2">
        <f t="shared" si="660"/>
        <v>128481.40333333307</v>
      </c>
      <c r="I583" s="2">
        <f t="shared" si="665"/>
        <v>2.7270919077480826</v>
      </c>
      <c r="J583" s="72">
        <f t="shared" si="666"/>
        <v>1.0032358061734403</v>
      </c>
      <c r="L583" s="72">
        <f t="shared" si="662"/>
        <v>3.2305822187473562E-3</v>
      </c>
      <c r="M583" s="72">
        <f t="shared" ref="M583" si="669">LN(L583)</f>
        <v>-5.7350929045091252</v>
      </c>
    </row>
    <row r="584" spans="2:13" x14ac:dyDescent="0.25">
      <c r="B584" s="2">
        <f t="shared" si="602"/>
        <v>128481.40333333307</v>
      </c>
      <c r="C584" s="72">
        <v>622.6</v>
      </c>
      <c r="D584" s="89">
        <f t="shared" si="664"/>
        <v>0.66666666666666663</v>
      </c>
      <c r="E584" s="89">
        <f t="shared" si="603"/>
        <v>1</v>
      </c>
      <c r="F584" s="89">
        <f t="shared" si="604"/>
        <v>0.66666666666666663</v>
      </c>
      <c r="G584" s="2">
        <f t="shared" si="659"/>
        <v>415.06666666666666</v>
      </c>
      <c r="H584" s="2">
        <f t="shared" si="660"/>
        <v>128896.46999999974</v>
      </c>
      <c r="I584" s="2">
        <f t="shared" si="665"/>
        <v>2.7270775964104415</v>
      </c>
      <c r="J584" s="72">
        <f t="shared" si="666"/>
        <v>1.0032305583212677</v>
      </c>
      <c r="L584" s="72">
        <f t="shared" si="662"/>
        <v>3.2253512791557727E-3</v>
      </c>
      <c r="M584" s="72">
        <f t="shared" ref="M584" si="670">LN(L584)</f>
        <v>-5.7367134108969324</v>
      </c>
    </row>
    <row r="585" spans="2:13" x14ac:dyDescent="0.25">
      <c r="B585" s="2">
        <f t="shared" si="602"/>
        <v>128896.46999999974</v>
      </c>
      <c r="C585" s="72">
        <v>623.6</v>
      </c>
      <c r="D585" s="89">
        <f t="shared" si="664"/>
        <v>0.66666666666666663</v>
      </c>
      <c r="E585" s="89">
        <f t="shared" si="603"/>
        <v>1</v>
      </c>
      <c r="F585" s="89">
        <f t="shared" si="604"/>
        <v>0.66666666666666663</v>
      </c>
      <c r="G585" s="2">
        <f t="shared" si="659"/>
        <v>415.73333333333335</v>
      </c>
      <c r="H585" s="2">
        <f t="shared" si="660"/>
        <v>129312.20333333308</v>
      </c>
      <c r="I585" s="2">
        <f t="shared" si="665"/>
        <v>2.7270633316766641</v>
      </c>
      <c r="J585" s="72">
        <f t="shared" si="666"/>
        <v>1.0032253275309506</v>
      </c>
      <c r="L585" s="72">
        <f t="shared" si="662"/>
        <v>3.2201373192037924E-3</v>
      </c>
      <c r="M585" s="72">
        <f t="shared" ref="M585" si="671">LN(L585)</f>
        <v>-5.7383312746196591</v>
      </c>
    </row>
    <row r="586" spans="2:13" x14ac:dyDescent="0.25">
      <c r="B586" s="2">
        <f t="shared" si="602"/>
        <v>129312.20333333308</v>
      </c>
      <c r="C586" s="72">
        <v>624.6</v>
      </c>
      <c r="D586" s="89">
        <f t="shared" si="664"/>
        <v>0.66666666666666663</v>
      </c>
      <c r="E586" s="89">
        <f t="shared" si="603"/>
        <v>1</v>
      </c>
      <c r="F586" s="89">
        <f t="shared" si="604"/>
        <v>0.66666666666666663</v>
      </c>
      <c r="G586" s="2">
        <f t="shared" si="659"/>
        <v>416.4</v>
      </c>
      <c r="H586" s="2">
        <f t="shared" si="660"/>
        <v>129728.60333333307</v>
      </c>
      <c r="I586" s="2">
        <f t="shared" si="665"/>
        <v>2.7270491133185986</v>
      </c>
      <c r="J586" s="72">
        <f t="shared" si="666"/>
        <v>1.0032201137190944</v>
      </c>
      <c r="L586" s="72">
        <f t="shared" si="662"/>
        <v>3.2149402560302069E-3</v>
      </c>
      <c r="M586" s="72">
        <f t="shared" ref="M586" si="672">LN(L586)</f>
        <v>-5.7399465043485129</v>
      </c>
    </row>
    <row r="587" spans="2:13" x14ac:dyDescent="0.25">
      <c r="B587" s="2">
        <f t="shared" si="602"/>
        <v>129728.60333333307</v>
      </c>
      <c r="C587" s="72">
        <v>625.6</v>
      </c>
      <c r="D587" s="89">
        <f t="shared" si="664"/>
        <v>0.66666666666666663</v>
      </c>
      <c r="E587" s="89">
        <f t="shared" si="603"/>
        <v>1</v>
      </c>
      <c r="F587" s="89">
        <f t="shared" si="604"/>
        <v>0.66666666666666663</v>
      </c>
      <c r="G587" s="2">
        <f t="shared" si="659"/>
        <v>417.06666666666666</v>
      </c>
      <c r="H587" s="2">
        <f t="shared" si="660"/>
        <v>130145.66999999974</v>
      </c>
      <c r="I587" s="2">
        <f t="shared" si="665"/>
        <v>2.72703494110959</v>
      </c>
      <c r="J587" s="72">
        <f t="shared" si="666"/>
        <v>1.0032149168028506</v>
      </c>
      <c r="L587" s="72">
        <f t="shared" si="662"/>
        <v>3.2097600073157017E-3</v>
      </c>
      <c r="M587" s="72">
        <f t="shared" ref="M587" si="673">LN(L587)</f>
        <v>-5.7415591087112912</v>
      </c>
    </row>
    <row r="588" spans="2:13" x14ac:dyDescent="0.25">
      <c r="B588" s="2">
        <f t="shared" si="602"/>
        <v>130145.66999999974</v>
      </c>
      <c r="C588" s="72">
        <v>626.6</v>
      </c>
      <c r="D588" s="89">
        <f t="shared" si="664"/>
        <v>0.66666666666666663</v>
      </c>
      <c r="E588" s="89">
        <f t="shared" si="603"/>
        <v>1</v>
      </c>
      <c r="F588" s="89">
        <f t="shared" si="604"/>
        <v>0.66666666666666663</v>
      </c>
      <c r="G588" s="2">
        <f t="shared" si="659"/>
        <v>417.73333333333335</v>
      </c>
      <c r="H588" s="2">
        <f t="shared" si="660"/>
        <v>130563.40333333307</v>
      </c>
      <c r="I588" s="2">
        <f t="shared" si="665"/>
        <v>2.7270208148244599</v>
      </c>
      <c r="J588" s="72">
        <f t="shared" si="666"/>
        <v>1.0032097366999098</v>
      </c>
      <c r="L588" s="72">
        <f t="shared" si="662"/>
        <v>3.2045964912755811E-3</v>
      </c>
      <c r="M588" s="72">
        <f t="shared" ref="M588" si="674">LN(L588)</f>
        <v>-5.7431690962935527</v>
      </c>
    </row>
    <row r="589" spans="2:13" x14ac:dyDescent="0.25">
      <c r="B589" s="2">
        <f t="shared" ref="B589:B652" si="675">H588</f>
        <v>130563.40333333307</v>
      </c>
      <c r="C589" s="72">
        <v>627.6</v>
      </c>
      <c r="D589" s="89">
        <f t="shared" si="664"/>
        <v>0.66666666666666663</v>
      </c>
      <c r="E589" s="89">
        <f t="shared" ref="E589:E652" si="676">E588</f>
        <v>1</v>
      </c>
      <c r="F589" s="89">
        <f t="shared" ref="F589:F652" si="677">POWER(D589,E589)</f>
        <v>0.66666666666666663</v>
      </c>
      <c r="G589" s="2">
        <f t="shared" si="659"/>
        <v>418.4</v>
      </c>
      <c r="H589" s="2">
        <f t="shared" si="660"/>
        <v>130981.80333333307</v>
      </c>
      <c r="I589" s="2">
        <f t="shared" si="665"/>
        <v>2.7270067342394979</v>
      </c>
      <c r="J589" s="72">
        <f t="shared" si="666"/>
        <v>1.0032045733284984</v>
      </c>
      <c r="L589" s="72">
        <f t="shared" si="662"/>
        <v>3.1994496266569182E-3</v>
      </c>
      <c r="M589" s="72">
        <f t="shared" ref="M589" si="678">LN(L589)</f>
        <v>-5.7447764756384325</v>
      </c>
    </row>
    <row r="590" spans="2:13" x14ac:dyDescent="0.25">
      <c r="B590" s="2">
        <f t="shared" si="675"/>
        <v>130981.80333333307</v>
      </c>
      <c r="C590" s="72">
        <v>628.6</v>
      </c>
      <c r="D590" s="89">
        <f t="shared" si="664"/>
        <v>0.66666666666666663</v>
      </c>
      <c r="E590" s="89">
        <f t="shared" si="676"/>
        <v>1</v>
      </c>
      <c r="F590" s="89">
        <f t="shared" si="677"/>
        <v>0.66666666666666663</v>
      </c>
      <c r="G590" s="2">
        <f t="shared" si="659"/>
        <v>419.06666666666666</v>
      </c>
      <c r="H590" s="2">
        <f t="shared" si="660"/>
        <v>131400.86999999973</v>
      </c>
      <c r="I590" s="2">
        <f t="shared" si="665"/>
        <v>2.7269926991324538</v>
      </c>
      <c r="J590" s="72">
        <f t="shared" si="666"/>
        <v>1.0031994266073754</v>
      </c>
      <c r="L590" s="72">
        <f t="shared" si="662"/>
        <v>3.1943193327348194E-3</v>
      </c>
      <c r="M590" s="72">
        <f t="shared" ref="M590" si="679">LN(L590)</f>
        <v>-5.7463812552467335</v>
      </c>
    </row>
    <row r="591" spans="2:13" x14ac:dyDescent="0.25">
      <c r="B591" s="2">
        <f t="shared" si="675"/>
        <v>131400.86999999973</v>
      </c>
      <c r="C591" s="72">
        <v>629.6</v>
      </c>
      <c r="D591" s="89">
        <f t="shared" si="664"/>
        <v>0.66666666666666663</v>
      </c>
      <c r="E591" s="89">
        <f t="shared" si="676"/>
        <v>1</v>
      </c>
      <c r="F591" s="89">
        <f t="shared" si="677"/>
        <v>0.66666666666666663</v>
      </c>
      <c r="G591" s="2">
        <f t="shared" si="659"/>
        <v>419.73333333333335</v>
      </c>
      <c r="H591" s="2">
        <f t="shared" si="660"/>
        <v>131820.60333333307</v>
      </c>
      <c r="I591" s="2">
        <f t="shared" si="665"/>
        <v>2.7269787092825157</v>
      </c>
      <c r="J591" s="72">
        <f t="shared" si="666"/>
        <v>1.0031942964558251</v>
      </c>
      <c r="L591" s="72">
        <f t="shared" si="662"/>
        <v>3.1892055293060331E-3</v>
      </c>
      <c r="M591" s="72">
        <f t="shared" ref="M591" si="680">LN(L591)</f>
        <v>-5.7479834435778629</v>
      </c>
    </row>
    <row r="592" spans="2:13" x14ac:dyDescent="0.25">
      <c r="B592" s="2">
        <f t="shared" si="675"/>
        <v>131820.60333333307</v>
      </c>
      <c r="C592" s="72">
        <v>630.6</v>
      </c>
      <c r="D592" s="89">
        <f t="shared" si="664"/>
        <v>0.66666666666666663</v>
      </c>
      <c r="E592" s="89">
        <f t="shared" si="676"/>
        <v>1</v>
      </c>
      <c r="F592" s="89">
        <f t="shared" si="677"/>
        <v>0.66666666666666663</v>
      </c>
      <c r="G592" s="2">
        <f t="shared" si="659"/>
        <v>420.4</v>
      </c>
      <c r="H592" s="2">
        <f t="shared" si="660"/>
        <v>132241.00333333306</v>
      </c>
      <c r="I592" s="2">
        <f t="shared" si="665"/>
        <v>2.7269647644703081</v>
      </c>
      <c r="J592" s="72">
        <f t="shared" si="666"/>
        <v>1.0031891827936559</v>
      </c>
      <c r="L592" s="72">
        <f t="shared" si="662"/>
        <v>3.1841081366867628E-3</v>
      </c>
      <c r="M592" s="72">
        <f t="shared" ref="M592" si="681">LN(L592)</f>
        <v>-5.7495830490494644</v>
      </c>
    </row>
    <row r="593" spans="2:13" x14ac:dyDescent="0.25">
      <c r="B593" s="2">
        <f t="shared" si="675"/>
        <v>132241.00333333306</v>
      </c>
      <c r="C593" s="72">
        <v>631.6</v>
      </c>
      <c r="D593" s="89">
        <f t="shared" si="664"/>
        <v>0.66666666666666663</v>
      </c>
      <c r="E593" s="89">
        <f t="shared" si="676"/>
        <v>1</v>
      </c>
      <c r="F593" s="89">
        <f t="shared" si="677"/>
        <v>0.66666666666666663</v>
      </c>
      <c r="G593" s="2">
        <f t="shared" si="659"/>
        <v>421.06666666666666</v>
      </c>
      <c r="H593" s="2">
        <f t="shared" si="660"/>
        <v>132662.06999999975</v>
      </c>
      <c r="I593" s="2">
        <f t="shared" si="665"/>
        <v>2.7269508644778755</v>
      </c>
      <c r="J593" s="72">
        <f t="shared" si="666"/>
        <v>1.0031840855411942</v>
      </c>
      <c r="L593" s="72">
        <f t="shared" si="662"/>
        <v>3.1790270757076026E-3</v>
      </c>
      <c r="M593" s="72">
        <f t="shared" ref="M593" si="682">LN(L593)</f>
        <v>-5.7511800800379635</v>
      </c>
    </row>
    <row r="594" spans="2:13" x14ac:dyDescent="0.25">
      <c r="B594" s="2">
        <f t="shared" si="675"/>
        <v>132662.06999999975</v>
      </c>
      <c r="C594" s="72">
        <v>632.6</v>
      </c>
      <c r="D594" s="89">
        <f t="shared" si="664"/>
        <v>0.66666666666666663</v>
      </c>
      <c r="E594" s="89">
        <f t="shared" si="676"/>
        <v>1</v>
      </c>
      <c r="F594" s="89">
        <f t="shared" si="677"/>
        <v>0.66666666666666663</v>
      </c>
      <c r="G594" s="2">
        <f t="shared" si="659"/>
        <v>421.73333333333335</v>
      </c>
      <c r="H594" s="2">
        <f t="shared" si="660"/>
        <v>133083.80333333308</v>
      </c>
      <c r="I594" s="2">
        <f t="shared" si="665"/>
        <v>2.7269370090886706</v>
      </c>
      <c r="J594" s="72">
        <f t="shared" si="666"/>
        <v>1.0031790046192808</v>
      </c>
      <c r="L594" s="72">
        <f t="shared" si="662"/>
        <v>3.1739622677091368E-3</v>
      </c>
      <c r="M594" s="72">
        <f t="shared" ref="M594" si="683">LN(L594)</f>
        <v>-5.7527745448789105</v>
      </c>
    </row>
    <row r="595" spans="2:13" x14ac:dyDescent="0.25">
      <c r="B595" s="2">
        <f t="shared" si="675"/>
        <v>133083.80333333308</v>
      </c>
      <c r="C595" s="72">
        <v>633.6</v>
      </c>
      <c r="D595" s="89">
        <f t="shared" si="664"/>
        <v>0.66666666666666663</v>
      </c>
      <c r="E595" s="89">
        <f t="shared" si="676"/>
        <v>1</v>
      </c>
      <c r="F595" s="89">
        <f t="shared" si="677"/>
        <v>0.66666666666666663</v>
      </c>
      <c r="G595" s="2">
        <f t="shared" si="659"/>
        <v>422.4</v>
      </c>
      <c r="H595" s="2">
        <f t="shared" si="660"/>
        <v>133506.20333333308</v>
      </c>
      <c r="I595" s="2">
        <f t="shared" si="665"/>
        <v>2.7269231980875439</v>
      </c>
      <c r="J595" s="72">
        <f t="shared" si="666"/>
        <v>1.0031739399492665</v>
      </c>
      <c r="L595" s="72">
        <f t="shared" si="662"/>
        <v>3.1689136345382013E-3</v>
      </c>
      <c r="M595" s="72">
        <f t="shared" ref="M595" si="684">LN(L595)</f>
        <v>-5.7543664518671331</v>
      </c>
    </row>
    <row r="596" spans="2:13" x14ac:dyDescent="0.25">
      <c r="B596" s="2">
        <f t="shared" si="675"/>
        <v>133506.20333333308</v>
      </c>
      <c r="C596" s="72">
        <v>634.6</v>
      </c>
      <c r="D596" s="89">
        <f t="shared" si="664"/>
        <v>0.66666666666666663</v>
      </c>
      <c r="E596" s="89">
        <f t="shared" si="676"/>
        <v>1</v>
      </c>
      <c r="F596" s="89">
        <f t="shared" si="677"/>
        <v>0.66666666666666663</v>
      </c>
      <c r="G596" s="2">
        <f t="shared" si="659"/>
        <v>423.06666666666666</v>
      </c>
      <c r="H596" s="2">
        <f t="shared" si="660"/>
        <v>133929.26999999976</v>
      </c>
      <c r="I596" s="2">
        <f t="shared" si="665"/>
        <v>2.7269094312607347</v>
      </c>
      <c r="J596" s="72">
        <f t="shared" si="666"/>
        <v>1.003168891453009</v>
      </c>
      <c r="L596" s="72">
        <f t="shared" si="662"/>
        <v>3.1638810985443709E-3</v>
      </c>
      <c r="M596" s="72">
        <f t="shared" ref="M596" si="685">LN(L596)</f>
        <v>-5.7559558092568217</v>
      </c>
    </row>
    <row r="597" spans="2:13" x14ac:dyDescent="0.25">
      <c r="B597" s="2">
        <f t="shared" si="675"/>
        <v>133929.26999999976</v>
      </c>
      <c r="C597" s="72">
        <v>635.6</v>
      </c>
      <c r="D597" s="89">
        <f t="shared" si="664"/>
        <v>0.66666666666666663</v>
      </c>
      <c r="E597" s="89">
        <f t="shared" si="676"/>
        <v>1</v>
      </c>
      <c r="F597" s="89">
        <f t="shared" si="677"/>
        <v>0.66666666666666663</v>
      </c>
      <c r="G597" s="2">
        <f t="shared" si="659"/>
        <v>423.73333333333335</v>
      </c>
      <c r="H597" s="2">
        <f t="shared" si="660"/>
        <v>134353.00333333309</v>
      </c>
      <c r="I597" s="2">
        <f t="shared" si="665"/>
        <v>2.7268957083958547</v>
      </c>
      <c r="J597" s="72">
        <f t="shared" si="666"/>
        <v>1.0031638590528669</v>
      </c>
      <c r="L597" s="72">
        <f t="shared" si="662"/>
        <v>3.1588645825742266E-3</v>
      </c>
      <c r="M597" s="72">
        <f t="shared" ref="M597" si="686">LN(L597)</f>
        <v>-5.7575426252623272</v>
      </c>
    </row>
    <row r="598" spans="2:13" x14ac:dyDescent="0.25">
      <c r="B598" s="2">
        <f t="shared" si="675"/>
        <v>134353.00333333309</v>
      </c>
      <c r="C598" s="72">
        <v>636.6</v>
      </c>
      <c r="D598" s="89">
        <f t="shared" si="664"/>
        <v>0.66666666666666663</v>
      </c>
      <c r="E598" s="89">
        <f t="shared" si="676"/>
        <v>1</v>
      </c>
      <c r="F598" s="89">
        <f t="shared" si="677"/>
        <v>0.66666666666666663</v>
      </c>
      <c r="G598" s="2">
        <f t="shared" si="659"/>
        <v>424.4</v>
      </c>
      <c r="H598" s="2">
        <f t="shared" si="660"/>
        <v>134777.40333333309</v>
      </c>
      <c r="I598" s="2">
        <f t="shared" si="665"/>
        <v>2.7268820292818812</v>
      </c>
      <c r="J598" s="72">
        <f t="shared" si="666"/>
        <v>1.0031588426716971</v>
      </c>
      <c r="L598" s="72">
        <f t="shared" si="662"/>
        <v>3.1538640099689473E-3</v>
      </c>
      <c r="M598" s="72">
        <f t="shared" ref="M598" si="687">LN(L598)</f>
        <v>-5.7591269080579224</v>
      </c>
    </row>
    <row r="599" spans="2:13" x14ac:dyDescent="0.25">
      <c r="B599" s="2">
        <f t="shared" si="675"/>
        <v>134777.40333333309</v>
      </c>
      <c r="C599" s="72">
        <v>637.6</v>
      </c>
      <c r="D599" s="89">
        <f t="shared" si="664"/>
        <v>0.66666666666666663</v>
      </c>
      <c r="E599" s="89">
        <f t="shared" si="676"/>
        <v>1</v>
      </c>
      <c r="F599" s="89">
        <f t="shared" si="677"/>
        <v>0.66666666666666663</v>
      </c>
      <c r="G599" s="2">
        <f t="shared" si="659"/>
        <v>425.06666666666666</v>
      </c>
      <c r="H599" s="2">
        <f t="shared" si="660"/>
        <v>135202.46999999977</v>
      </c>
      <c r="I599" s="2">
        <f t="shared" si="665"/>
        <v>2.7268683937091458</v>
      </c>
      <c r="J599" s="72">
        <f t="shared" si="666"/>
        <v>1.0031538422328512</v>
      </c>
      <c r="L599" s="72">
        <f t="shared" si="662"/>
        <v>3.148879304560349E-3</v>
      </c>
      <c r="M599" s="72">
        <f t="shared" ref="M599" si="688">LN(L599)</f>
        <v>-5.7607086657780568</v>
      </c>
    </row>
    <row r="600" spans="2:13" x14ac:dyDescent="0.25">
      <c r="B600" s="2">
        <f t="shared" si="675"/>
        <v>135202.46999999977</v>
      </c>
      <c r="C600" s="72">
        <v>638.6</v>
      </c>
      <c r="D600" s="89">
        <f t="shared" si="664"/>
        <v>0.66666666666666663</v>
      </c>
      <c r="E600" s="89">
        <f t="shared" si="676"/>
        <v>1</v>
      </c>
      <c r="F600" s="89">
        <f t="shared" si="677"/>
        <v>0.66666666666666663</v>
      </c>
      <c r="G600" s="2">
        <f t="shared" si="659"/>
        <v>425.73333333333335</v>
      </c>
      <c r="H600" s="2">
        <f t="shared" si="660"/>
        <v>135628.20333333311</v>
      </c>
      <c r="I600" s="2">
        <f t="shared" si="665"/>
        <v>2.7268548014693197</v>
      </c>
      <c r="J600" s="72">
        <f t="shared" si="666"/>
        <v>1.0031488576601695</v>
      </c>
      <c r="L600" s="72">
        <f t="shared" si="662"/>
        <v>3.1439103906651554E-3</v>
      </c>
      <c r="M600" s="72">
        <f t="shared" ref="M600" si="689">LN(L600)</f>
        <v>-5.7622879065181918</v>
      </c>
    </row>
    <row r="601" spans="2:13" x14ac:dyDescent="0.25">
      <c r="B601" s="2">
        <f t="shared" si="675"/>
        <v>135628.20333333311</v>
      </c>
      <c r="C601" s="72">
        <v>639.6</v>
      </c>
      <c r="D601" s="89">
        <f t="shared" si="664"/>
        <v>0.66666666666666663</v>
      </c>
      <c r="E601" s="89">
        <f t="shared" si="676"/>
        <v>1</v>
      </c>
      <c r="F601" s="89">
        <f t="shared" si="677"/>
        <v>0.66666666666666663</v>
      </c>
      <c r="G601" s="2">
        <f t="shared" si="659"/>
        <v>426.4</v>
      </c>
      <c r="H601" s="2">
        <f t="shared" si="660"/>
        <v>136054.6033333331</v>
      </c>
      <c r="I601" s="2">
        <f t="shared" si="665"/>
        <v>2.7268412523554084</v>
      </c>
      <c r="J601" s="72">
        <f t="shared" si="666"/>
        <v>1.0031438888779793</v>
      </c>
      <c r="L601" s="72">
        <f t="shared" si="662"/>
        <v>3.1389571930834728E-3</v>
      </c>
      <c r="M601" s="72">
        <f t="shared" ref="M601" si="690">LN(L601)</f>
        <v>-5.7638646383343026</v>
      </c>
    </row>
    <row r="602" spans="2:13" x14ac:dyDescent="0.25">
      <c r="B602" s="2">
        <f t="shared" si="675"/>
        <v>136054.6033333331</v>
      </c>
      <c r="C602" s="72">
        <v>640.6</v>
      </c>
      <c r="D602" s="89">
        <f t="shared" si="664"/>
        <v>0.66666666666666663</v>
      </c>
      <c r="E602" s="89">
        <f t="shared" si="676"/>
        <v>1</v>
      </c>
      <c r="F602" s="89">
        <f t="shared" si="677"/>
        <v>0.66666666666666663</v>
      </c>
      <c r="G602" s="2">
        <f t="shared" si="659"/>
        <v>427.06666666666666</v>
      </c>
      <c r="H602" s="2">
        <f t="shared" si="660"/>
        <v>136481.66999999978</v>
      </c>
      <c r="I602" s="2">
        <f t="shared" si="665"/>
        <v>2.7268277461617378</v>
      </c>
      <c r="J602" s="72">
        <f t="shared" si="666"/>
        <v>1.0031389358110903</v>
      </c>
      <c r="L602" s="72">
        <f t="shared" si="662"/>
        <v>3.1340196370937211E-3</v>
      </c>
      <c r="M602" s="72">
        <f t="shared" ref="M602" si="691">LN(L602)</f>
        <v>-5.7654388692435221</v>
      </c>
    </row>
    <row r="603" spans="2:13" x14ac:dyDescent="0.25">
      <c r="B603" s="2">
        <f t="shared" si="675"/>
        <v>136481.66999999978</v>
      </c>
      <c r="C603" s="72">
        <v>641.6</v>
      </c>
      <c r="D603" s="89">
        <f t="shared" si="664"/>
        <v>0.66666666666666663</v>
      </c>
      <c r="E603" s="89">
        <f t="shared" si="676"/>
        <v>1</v>
      </c>
      <c r="F603" s="89">
        <f t="shared" si="677"/>
        <v>0.66666666666666663</v>
      </c>
      <c r="G603" s="2">
        <f t="shared" si="659"/>
        <v>427.73333333333335</v>
      </c>
      <c r="H603" s="2">
        <f t="shared" si="660"/>
        <v>136909.40333333312</v>
      </c>
      <c r="I603" s="2">
        <f t="shared" si="665"/>
        <v>2.7268142826839434</v>
      </c>
      <c r="J603" s="72">
        <f t="shared" si="666"/>
        <v>1.0031339983847893</v>
      </c>
      <c r="L603" s="72">
        <f t="shared" si="662"/>
        <v>3.1290976484482321E-3</v>
      </c>
      <c r="M603" s="72">
        <f t="shared" ref="M603" si="692">LN(L603)</f>
        <v>-5.7670106072245773</v>
      </c>
    </row>
    <row r="604" spans="2:13" x14ac:dyDescent="0.25">
      <c r="B604" s="2">
        <f t="shared" si="675"/>
        <v>136909.40333333312</v>
      </c>
      <c r="C604" s="72">
        <v>642.6</v>
      </c>
      <c r="D604" s="89">
        <f t="shared" si="664"/>
        <v>0.66666666666666663</v>
      </c>
      <c r="E604" s="89">
        <f t="shared" si="676"/>
        <v>1</v>
      </c>
      <c r="F604" s="89">
        <f t="shared" si="677"/>
        <v>0.66666666666666663</v>
      </c>
      <c r="G604" s="2">
        <f t="shared" si="659"/>
        <v>428.4</v>
      </c>
      <c r="H604" s="2">
        <f t="shared" si="660"/>
        <v>137337.80333333311</v>
      </c>
      <c r="I604" s="2">
        <f t="shared" si="665"/>
        <v>2.7268008617189605</v>
      </c>
      <c r="J604" s="72">
        <f t="shared" si="666"/>
        <v>1.0031290765248386</v>
      </c>
      <c r="L604" s="72">
        <f t="shared" si="662"/>
        <v>3.1241911533706171E-3</v>
      </c>
      <c r="M604" s="72">
        <f t="shared" ref="M604" si="693">LN(L604)</f>
        <v>-5.7685798602176792</v>
      </c>
    </row>
    <row r="605" spans="2:13" x14ac:dyDescent="0.25">
      <c r="B605" s="2">
        <f t="shared" si="675"/>
        <v>137337.80333333311</v>
      </c>
      <c r="C605" s="72">
        <v>643.6</v>
      </c>
      <c r="D605" s="89">
        <f t="shared" si="664"/>
        <v>0.66666666666666663</v>
      </c>
      <c r="E605" s="89">
        <f t="shared" si="676"/>
        <v>1</v>
      </c>
      <c r="F605" s="89">
        <f t="shared" si="677"/>
        <v>0.66666666666666663</v>
      </c>
      <c r="G605" s="2">
        <f t="shared" si="659"/>
        <v>429.06666666666666</v>
      </c>
      <c r="H605" s="2">
        <f t="shared" si="660"/>
        <v>137766.86999999979</v>
      </c>
      <c r="I605" s="2">
        <f t="shared" si="665"/>
        <v>2.7267874830650158</v>
      </c>
      <c r="J605" s="72">
        <f t="shared" si="666"/>
        <v>1.0031241701574714</v>
      </c>
      <c r="L605" s="72">
        <f t="shared" si="662"/>
        <v>3.119300078552024E-3</v>
      </c>
      <c r="M605" s="72">
        <f t="shared" ref="M605" si="694">LN(L605)</f>
        <v>-5.7701466361247649</v>
      </c>
    </row>
    <row r="606" spans="2:13" x14ac:dyDescent="0.25">
      <c r="B606" s="2">
        <f t="shared" si="675"/>
        <v>137766.86999999979</v>
      </c>
      <c r="C606" s="72">
        <v>644.6</v>
      </c>
      <c r="D606" s="89">
        <f t="shared" si="664"/>
        <v>0.66666666666666663</v>
      </c>
      <c r="E606" s="89">
        <f t="shared" si="676"/>
        <v>1</v>
      </c>
      <c r="F606" s="89">
        <f t="shared" si="677"/>
        <v>0.66666666666666663</v>
      </c>
      <c r="G606" s="2">
        <f t="shared" si="659"/>
        <v>429.73333333333335</v>
      </c>
      <c r="H606" s="2">
        <f t="shared" si="660"/>
        <v>138196.60333333313</v>
      </c>
      <c r="I606" s="2">
        <f t="shared" si="665"/>
        <v>2.7267741465216133</v>
      </c>
      <c r="J606" s="72">
        <f t="shared" si="666"/>
        <v>1.003119279209387</v>
      </c>
      <c r="L606" s="72">
        <f t="shared" si="662"/>
        <v>3.1144243511462937E-3</v>
      </c>
      <c r="M606" s="72">
        <f t="shared" ref="M606" si="695">LN(L606)</f>
        <v>-5.7717109428101114</v>
      </c>
    </row>
    <row r="607" spans="2:13" x14ac:dyDescent="0.25">
      <c r="B607" s="2">
        <f t="shared" si="675"/>
        <v>138196.60333333313</v>
      </c>
      <c r="C607" s="72">
        <v>645.6</v>
      </c>
      <c r="D607" s="89">
        <f t="shared" si="664"/>
        <v>0.66666666666666663</v>
      </c>
      <c r="E607" s="89">
        <f t="shared" si="676"/>
        <v>1</v>
      </c>
      <c r="F607" s="89">
        <f t="shared" si="677"/>
        <v>0.66666666666666663</v>
      </c>
      <c r="G607" s="2">
        <f t="shared" si="659"/>
        <v>430.4</v>
      </c>
      <c r="H607" s="2">
        <f t="shared" si="660"/>
        <v>138627.00333333312</v>
      </c>
      <c r="I607" s="2">
        <f t="shared" si="665"/>
        <v>2.7267608518895279</v>
      </c>
      <c r="J607" s="72">
        <f t="shared" si="666"/>
        <v>1.0031144036077491</v>
      </c>
      <c r="L607" s="72">
        <f t="shared" si="662"/>
        <v>3.1095638987675453E-3</v>
      </c>
      <c r="M607" s="72">
        <f t="shared" ref="M607" si="696">LN(L607)</f>
        <v>-5.7732727881001793</v>
      </c>
    </row>
    <row r="608" spans="2:13" x14ac:dyDescent="0.25">
      <c r="B608" s="2">
        <f t="shared" si="675"/>
        <v>138627.00333333312</v>
      </c>
      <c r="C608" s="72">
        <v>646.6</v>
      </c>
      <c r="D608" s="89">
        <f t="shared" si="664"/>
        <v>0.66666666666666663</v>
      </c>
      <c r="E608" s="89">
        <f t="shared" si="676"/>
        <v>1</v>
      </c>
      <c r="F608" s="89">
        <f t="shared" si="677"/>
        <v>0.66666666666666663</v>
      </c>
      <c r="G608" s="2">
        <f t="shared" si="659"/>
        <v>431.06666666666666</v>
      </c>
      <c r="H608" s="2">
        <f t="shared" si="660"/>
        <v>139058.0699999998</v>
      </c>
      <c r="I608" s="2">
        <f t="shared" si="665"/>
        <v>2.7267475989707926</v>
      </c>
      <c r="J608" s="72">
        <f t="shared" si="666"/>
        <v>1.0031095432801802</v>
      </c>
      <c r="L608" s="72">
        <f t="shared" si="662"/>
        <v>3.104718649485774E-3</v>
      </c>
      <c r="M608" s="72">
        <f t="shared" ref="M608" si="697">LN(L608)</f>
        <v>-5.7748321797840942</v>
      </c>
    </row>
    <row r="609" spans="2:13" x14ac:dyDescent="0.25">
      <c r="B609" s="2">
        <f t="shared" si="675"/>
        <v>139058.0699999998</v>
      </c>
      <c r="C609" s="72">
        <v>647.6</v>
      </c>
      <c r="D609" s="89">
        <f t="shared" si="664"/>
        <v>0.66666666666666663</v>
      </c>
      <c r="E609" s="89">
        <f t="shared" si="676"/>
        <v>1</v>
      </c>
      <c r="F609" s="89">
        <f t="shared" si="677"/>
        <v>0.66666666666666663</v>
      </c>
      <c r="G609" s="2">
        <f t="shared" si="659"/>
        <v>431.73333333333335</v>
      </c>
      <c r="H609" s="2">
        <f t="shared" si="660"/>
        <v>139489.80333333314</v>
      </c>
      <c r="I609" s="2">
        <f t="shared" si="665"/>
        <v>2.7267343875686887</v>
      </c>
      <c r="J609" s="72">
        <f t="shared" si="666"/>
        <v>1.0031046981547589</v>
      </c>
      <c r="L609" s="72">
        <f t="shared" si="662"/>
        <v>3.0998885318231062E-3</v>
      </c>
      <c r="M609" s="72">
        <f t="shared" ref="M609" si="698">LN(L609)</f>
        <v>-5.7763891256139397</v>
      </c>
    </row>
    <row r="610" spans="2:13" x14ac:dyDescent="0.25">
      <c r="B610" s="2">
        <f t="shared" si="675"/>
        <v>139489.80333333314</v>
      </c>
      <c r="C610" s="72">
        <v>648.6</v>
      </c>
      <c r="D610" s="89">
        <f t="shared" si="664"/>
        <v>0.66666666666666663</v>
      </c>
      <c r="E610" s="89">
        <f t="shared" si="676"/>
        <v>1</v>
      </c>
      <c r="F610" s="89">
        <f t="shared" si="677"/>
        <v>0.66666666666666663</v>
      </c>
      <c r="G610" s="2">
        <f t="shared" si="659"/>
        <v>432.4</v>
      </c>
      <c r="H610" s="2">
        <f t="shared" si="660"/>
        <v>139922.20333333313</v>
      </c>
      <c r="I610" s="2">
        <f t="shared" si="665"/>
        <v>2.7267212174877393</v>
      </c>
      <c r="J610" s="72">
        <f t="shared" si="666"/>
        <v>1.0030998681600167</v>
      </c>
      <c r="L610" s="72">
        <f t="shared" si="662"/>
        <v>3.0950734747513908E-3</v>
      </c>
      <c r="M610" s="72">
        <f t="shared" ref="M610" si="699">LN(L610)</f>
        <v>-5.777943633304619</v>
      </c>
    </row>
    <row r="611" spans="2:13" x14ac:dyDescent="0.25">
      <c r="B611" s="2">
        <f t="shared" si="675"/>
        <v>139922.20333333313</v>
      </c>
      <c r="C611" s="72">
        <v>649.6</v>
      </c>
      <c r="D611" s="89">
        <f t="shared" si="664"/>
        <v>0.66666666666666663</v>
      </c>
      <c r="E611" s="89">
        <f t="shared" si="676"/>
        <v>1</v>
      </c>
      <c r="F611" s="89">
        <f t="shared" si="677"/>
        <v>0.66666666666666663</v>
      </c>
      <c r="G611" s="2">
        <f t="shared" si="659"/>
        <v>433.06666666666666</v>
      </c>
      <c r="H611" s="2">
        <f t="shared" si="660"/>
        <v>140355.26999999981</v>
      </c>
      <c r="I611" s="2">
        <f t="shared" si="665"/>
        <v>2.7267080885336958</v>
      </c>
      <c r="J611" s="72">
        <f t="shared" si="666"/>
        <v>1.0030950532249339</v>
      </c>
      <c r="L611" s="72">
        <f t="shared" si="662"/>
        <v>3.0902734076875692E-3</v>
      </c>
      <c r="M611" s="72">
        <f t="shared" ref="M611" si="700">LN(L611)</f>
        <v>-5.779495710534448</v>
      </c>
    </row>
    <row r="612" spans="2:13" x14ac:dyDescent="0.25">
      <c r="B612" s="2">
        <f t="shared" si="675"/>
        <v>140355.26999999981</v>
      </c>
      <c r="C612" s="72">
        <v>650.6</v>
      </c>
      <c r="D612" s="89">
        <f t="shared" si="664"/>
        <v>0.66666666666666663</v>
      </c>
      <c r="E612" s="89">
        <f t="shared" si="676"/>
        <v>1</v>
      </c>
      <c r="F612" s="89">
        <f t="shared" si="677"/>
        <v>0.66666666666666663</v>
      </c>
      <c r="G612" s="2">
        <f t="shared" si="659"/>
        <v>433.73333333333335</v>
      </c>
      <c r="H612" s="2">
        <f t="shared" si="660"/>
        <v>140789.00333333315</v>
      </c>
      <c r="I612" s="2">
        <f t="shared" si="665"/>
        <v>2.7266950005135273</v>
      </c>
      <c r="J612" s="72">
        <f t="shared" si="666"/>
        <v>1.0030902532789352</v>
      </c>
      <c r="L612" s="72">
        <f t="shared" si="662"/>
        <v>3.0854882604899334E-3</v>
      </c>
      <c r="M612" s="72">
        <f t="shared" ref="M612" si="701">LN(L612)</f>
        <v>-5.7810453649454629</v>
      </c>
    </row>
    <row r="613" spans="2:13" x14ac:dyDescent="0.25">
      <c r="B613" s="2">
        <f t="shared" si="675"/>
        <v>140789.00333333315</v>
      </c>
      <c r="C613" s="72">
        <v>651.6</v>
      </c>
      <c r="D613" s="89">
        <f t="shared" si="664"/>
        <v>0.66666666666666663</v>
      </c>
      <c r="E613" s="89">
        <f t="shared" si="676"/>
        <v>1</v>
      </c>
      <c r="F613" s="89">
        <f t="shared" si="677"/>
        <v>0.66666666666666663</v>
      </c>
      <c r="G613" s="2">
        <f t="shared" si="659"/>
        <v>434.4</v>
      </c>
      <c r="H613" s="2">
        <f t="shared" si="660"/>
        <v>141223.40333333315</v>
      </c>
      <c r="I613" s="2">
        <f t="shared" si="665"/>
        <v>2.7266819532354174</v>
      </c>
      <c r="J613" s="72">
        <f t="shared" si="666"/>
        <v>1.0030854682518884</v>
      </c>
      <c r="L613" s="72">
        <f t="shared" si="662"/>
        <v>3.0807179634561579E-3</v>
      </c>
      <c r="M613" s="72">
        <f t="shared" ref="M613" si="702">LN(L613)</f>
        <v>-5.7825926041431739</v>
      </c>
    </row>
    <row r="614" spans="2:13" x14ac:dyDescent="0.25">
      <c r="B614" s="2">
        <f t="shared" si="675"/>
        <v>141223.40333333315</v>
      </c>
      <c r="C614" s="72">
        <v>652.6</v>
      </c>
      <c r="D614" s="89">
        <f t="shared" si="664"/>
        <v>0.66666666666666663</v>
      </c>
      <c r="E614" s="89">
        <f t="shared" si="676"/>
        <v>1</v>
      </c>
      <c r="F614" s="89">
        <f t="shared" si="677"/>
        <v>0.66666666666666663</v>
      </c>
      <c r="G614" s="2">
        <f t="shared" si="659"/>
        <v>435.06666666666666</v>
      </c>
      <c r="H614" s="2">
        <f t="shared" si="660"/>
        <v>141658.46999999983</v>
      </c>
      <c r="I614" s="2">
        <f t="shared" si="665"/>
        <v>2.726668946508747</v>
      </c>
      <c r="J614" s="72">
        <f t="shared" si="666"/>
        <v>1.0030806980740987</v>
      </c>
      <c r="L614" s="72">
        <f t="shared" si="662"/>
        <v>3.0759624473182261E-3</v>
      </c>
      <c r="M614" s="72">
        <f t="shared" ref="M614" si="703">LN(L614)</f>
        <v>-5.784137435697323</v>
      </c>
    </row>
    <row r="615" spans="2:13" x14ac:dyDescent="0.25">
      <c r="B615" s="2">
        <f t="shared" si="675"/>
        <v>141658.46999999983</v>
      </c>
      <c r="C615" s="72">
        <v>653.6</v>
      </c>
      <c r="D615" s="89">
        <f t="shared" si="664"/>
        <v>0.66666666666666663</v>
      </c>
      <c r="E615" s="89">
        <f t="shared" si="676"/>
        <v>1</v>
      </c>
      <c r="F615" s="89">
        <f t="shared" si="677"/>
        <v>0.66666666666666663</v>
      </c>
      <c r="G615" s="2">
        <f t="shared" si="659"/>
        <v>435.73333333333335</v>
      </c>
      <c r="H615" s="2">
        <f t="shared" si="660"/>
        <v>142094.20333333316</v>
      </c>
      <c r="I615" s="2">
        <f t="shared" si="665"/>
        <v>2.7266559801440899</v>
      </c>
      <c r="J615" s="72">
        <f t="shared" si="666"/>
        <v>1.003075942676307</v>
      </c>
      <c r="L615" s="72">
        <f t="shared" si="662"/>
        <v>3.0712216432402383E-3</v>
      </c>
      <c r="M615" s="72">
        <f t="shared" ref="M615" si="704">LN(L615)</f>
        <v>-5.7856798671417211</v>
      </c>
    </row>
    <row r="616" spans="2:13" x14ac:dyDescent="0.25">
      <c r="B616" s="2">
        <f t="shared" si="675"/>
        <v>142094.20333333316</v>
      </c>
      <c r="C616" s="72">
        <v>654.6</v>
      </c>
      <c r="D616" s="89">
        <f t="shared" si="664"/>
        <v>0.66666666666666663</v>
      </c>
      <c r="E616" s="89">
        <f t="shared" si="676"/>
        <v>1</v>
      </c>
      <c r="F616" s="89">
        <f t="shared" si="677"/>
        <v>0.66666666666666663</v>
      </c>
      <c r="G616" s="2">
        <f t="shared" si="659"/>
        <v>436.4</v>
      </c>
      <c r="H616" s="2">
        <f t="shared" si="660"/>
        <v>142530.60333333316</v>
      </c>
      <c r="I616" s="2">
        <f t="shared" si="665"/>
        <v>2.7266430539532012</v>
      </c>
      <c r="J616" s="72">
        <f t="shared" si="666"/>
        <v>1.0030712019896848</v>
      </c>
      <c r="L616" s="72">
        <f t="shared" si="662"/>
        <v>3.066495482814006E-3</v>
      </c>
      <c r="M616" s="72">
        <f t="shared" ref="M616" si="705">LN(L616)</f>
        <v>-5.787219905974812</v>
      </c>
    </row>
    <row r="617" spans="2:13" x14ac:dyDescent="0.25">
      <c r="B617" s="2">
        <f t="shared" si="675"/>
        <v>142530.60333333316</v>
      </c>
      <c r="C617" s="72">
        <v>655.6</v>
      </c>
      <c r="D617" s="89">
        <f t="shared" si="664"/>
        <v>0.66666666666666663</v>
      </c>
      <c r="E617" s="89">
        <f t="shared" si="676"/>
        <v>1</v>
      </c>
      <c r="F617" s="89">
        <f t="shared" si="677"/>
        <v>0.66666666666666663</v>
      </c>
      <c r="G617" s="2">
        <f t="shared" si="659"/>
        <v>437.06666666666666</v>
      </c>
      <c r="H617" s="2">
        <f t="shared" si="660"/>
        <v>142967.66999999984</v>
      </c>
      <c r="I617" s="2">
        <f t="shared" si="665"/>
        <v>2.726630167749009</v>
      </c>
      <c r="J617" s="72">
        <f t="shared" si="666"/>
        <v>1.0030664759458325</v>
      </c>
      <c r="L617" s="72">
        <f t="shared" si="662"/>
        <v>3.0617838980566349E-3</v>
      </c>
      <c r="M617" s="72">
        <f t="shared" ref="M617" si="706">LN(L617)</f>
        <v>-5.7887575596595999</v>
      </c>
    </row>
    <row r="618" spans="2:13" x14ac:dyDescent="0.25">
      <c r="B618" s="2">
        <f t="shared" si="675"/>
        <v>142967.66999999984</v>
      </c>
      <c r="C618" s="72">
        <v>656.6</v>
      </c>
      <c r="D618" s="89">
        <f t="shared" si="664"/>
        <v>0.66666666666666663</v>
      </c>
      <c r="E618" s="89">
        <f t="shared" si="676"/>
        <v>1</v>
      </c>
      <c r="F618" s="89">
        <f t="shared" si="677"/>
        <v>0.66666666666666663</v>
      </c>
      <c r="G618" s="2">
        <f t="shared" si="659"/>
        <v>437.73333333333335</v>
      </c>
      <c r="H618" s="2">
        <f t="shared" si="660"/>
        <v>143405.40333333318</v>
      </c>
      <c r="I618" s="2">
        <f t="shared" si="665"/>
        <v>2.7266173213456062</v>
      </c>
      <c r="J618" s="72">
        <f t="shared" si="666"/>
        <v>1.0030617644767754</v>
      </c>
      <c r="L618" s="72">
        <f t="shared" si="662"/>
        <v>3.0570868214070054E-3</v>
      </c>
      <c r="M618" s="72">
        <f t="shared" ref="M618" si="707">LN(L618)</f>
        <v>-5.7902928356239372</v>
      </c>
    </row>
    <row r="619" spans="2:13" x14ac:dyDescent="0.25">
      <c r="B619" s="2">
        <f t="shared" si="675"/>
        <v>143405.40333333318</v>
      </c>
      <c r="C619" s="72">
        <v>657.6</v>
      </c>
      <c r="D619" s="89">
        <f t="shared" si="664"/>
        <v>0.66666666666666663</v>
      </c>
      <c r="E619" s="89">
        <f t="shared" si="676"/>
        <v>1</v>
      </c>
      <c r="F619" s="89">
        <f t="shared" si="677"/>
        <v>0.66666666666666663</v>
      </c>
      <c r="G619" s="2">
        <f t="shared" si="659"/>
        <v>438.4</v>
      </c>
      <c r="H619" s="2">
        <f t="shared" si="660"/>
        <v>143843.80333333317</v>
      </c>
      <c r="I619" s="2">
        <f t="shared" si="665"/>
        <v>2.7266045145582378</v>
      </c>
      <c r="J619" s="72">
        <f t="shared" si="666"/>
        <v>1.0030570675149595</v>
      </c>
      <c r="L619" s="72">
        <f t="shared" si="662"/>
        <v>3.0524041857215847E-3</v>
      </c>
      <c r="M619" s="72">
        <f t="shared" ref="M619" si="708">LN(L619)</f>
        <v>-5.7918257412610501</v>
      </c>
    </row>
    <row r="620" spans="2:13" x14ac:dyDescent="0.25">
      <c r="B620" s="2">
        <f t="shared" si="675"/>
        <v>143843.80333333317</v>
      </c>
      <c r="C620" s="72">
        <v>658.6</v>
      </c>
      <c r="D620" s="89">
        <f t="shared" si="664"/>
        <v>0.66666666666666663</v>
      </c>
      <c r="E620" s="89">
        <f t="shared" si="676"/>
        <v>1</v>
      </c>
      <c r="F620" s="89">
        <f t="shared" si="677"/>
        <v>0.66666666666666663</v>
      </c>
      <c r="G620" s="2">
        <f t="shared" si="659"/>
        <v>439.06666666666666</v>
      </c>
      <c r="H620" s="2">
        <f t="shared" si="660"/>
        <v>144282.86999999985</v>
      </c>
      <c r="I620" s="2">
        <f t="shared" si="665"/>
        <v>2.726591747203297</v>
      </c>
      <c r="J620" s="72">
        <f t="shared" si="666"/>
        <v>1.00305238499325</v>
      </c>
      <c r="L620" s="72">
        <f t="shared" si="662"/>
        <v>3.0477359242728976E-3</v>
      </c>
      <c r="M620" s="72">
        <f t="shared" ref="M620" si="709">LN(L620)</f>
        <v>-5.7933562839291923</v>
      </c>
    </row>
    <row r="621" spans="2:13" x14ac:dyDescent="0.25">
      <c r="B621" s="2">
        <f t="shared" si="675"/>
        <v>144282.86999999985</v>
      </c>
      <c r="C621" s="72">
        <v>659.6</v>
      </c>
      <c r="D621" s="89">
        <f t="shared" si="664"/>
        <v>0.66666666666666663</v>
      </c>
      <c r="E621" s="89">
        <f t="shared" si="676"/>
        <v>1</v>
      </c>
      <c r="F621" s="89">
        <f t="shared" si="677"/>
        <v>0.66666666666666663</v>
      </c>
      <c r="G621" s="2">
        <f t="shared" si="659"/>
        <v>439.73333333333335</v>
      </c>
      <c r="H621" s="2">
        <f t="shared" si="660"/>
        <v>144722.60333333319</v>
      </c>
      <c r="I621" s="2">
        <f t="shared" si="665"/>
        <v>2.7265790190983119</v>
      </c>
      <c r="J621" s="72">
        <f t="shared" si="666"/>
        <v>1.0030477168449266</v>
      </c>
      <c r="L621" s="72">
        <f t="shared" si="662"/>
        <v>3.0430819707446752E-3</v>
      </c>
      <c r="M621" s="72">
        <f t="shared" ref="M621" si="710">LN(L621)</f>
        <v>-5.7948844709523994</v>
      </c>
    </row>
    <row r="622" spans="2:13" x14ac:dyDescent="0.25">
      <c r="B622" s="2">
        <f t="shared" si="675"/>
        <v>144722.60333333319</v>
      </c>
      <c r="C622" s="72">
        <v>660.6</v>
      </c>
      <c r="D622" s="89">
        <f t="shared" si="664"/>
        <v>0.66666666666666663</v>
      </c>
      <c r="E622" s="89">
        <f t="shared" si="676"/>
        <v>1</v>
      </c>
      <c r="F622" s="89">
        <f t="shared" si="677"/>
        <v>0.66666666666666663</v>
      </c>
      <c r="G622" s="2">
        <f t="shared" si="659"/>
        <v>440.4</v>
      </c>
      <c r="H622" s="2">
        <f t="shared" si="660"/>
        <v>145163.00333333318</v>
      </c>
      <c r="I622" s="2">
        <f t="shared" si="665"/>
        <v>2.7265663300619383</v>
      </c>
      <c r="J622" s="72">
        <f t="shared" si="666"/>
        <v>1.0030430630036804</v>
      </c>
      <c r="L622" s="72">
        <f t="shared" si="662"/>
        <v>3.0384422592292181E-3</v>
      </c>
      <c r="M622" s="72">
        <f t="shared" ref="M622" si="711">LN(L622)</f>
        <v>-5.7964103096205291</v>
      </c>
    </row>
    <row r="623" spans="2:13" x14ac:dyDescent="0.25">
      <c r="B623" s="2">
        <f t="shared" si="675"/>
        <v>145163.00333333318</v>
      </c>
      <c r="C623" s="72">
        <v>661.6</v>
      </c>
      <c r="D623" s="89">
        <f t="shared" si="664"/>
        <v>0.66666666666666663</v>
      </c>
      <c r="E623" s="89">
        <f t="shared" si="676"/>
        <v>1</v>
      </c>
      <c r="F623" s="89">
        <f t="shared" si="677"/>
        <v>0.66666666666666663</v>
      </c>
      <c r="G623" s="2">
        <f t="shared" si="659"/>
        <v>441.06666666666666</v>
      </c>
      <c r="H623" s="2">
        <f t="shared" si="660"/>
        <v>145604.06999999986</v>
      </c>
      <c r="I623" s="2">
        <f t="shared" si="665"/>
        <v>2.726553679913954</v>
      </c>
      <c r="J623" s="72">
        <f t="shared" si="666"/>
        <v>1.0030384234036125</v>
      </c>
      <c r="L623" s="72">
        <f t="shared" si="662"/>
        <v>3.0338167242254231E-3</v>
      </c>
      <c r="M623" s="72">
        <f t="shared" ref="M623" si="712">LN(L623)</f>
        <v>-5.7979338071890849</v>
      </c>
    </row>
    <row r="624" spans="2:13" x14ac:dyDescent="0.25">
      <c r="B624" s="2">
        <f t="shared" si="675"/>
        <v>145604.06999999986</v>
      </c>
      <c r="C624" s="72">
        <v>662.6</v>
      </c>
      <c r="D624" s="89">
        <f t="shared" si="664"/>
        <v>0.66666666666666663</v>
      </c>
      <c r="E624" s="89">
        <f t="shared" si="676"/>
        <v>1</v>
      </c>
      <c r="F624" s="89">
        <f t="shared" si="677"/>
        <v>0.66666666666666663</v>
      </c>
      <c r="G624" s="2">
        <f t="shared" si="659"/>
        <v>441.73333333333335</v>
      </c>
      <c r="H624" s="2">
        <f t="shared" si="660"/>
        <v>146045.8033333332</v>
      </c>
      <c r="I624" s="2">
        <f t="shared" si="665"/>
        <v>2.7265410684752438</v>
      </c>
      <c r="J624" s="72">
        <f t="shared" si="666"/>
        <v>1.0030337979792279</v>
      </c>
      <c r="L624" s="72">
        <f t="shared" si="662"/>
        <v>3.0292053006332666E-3</v>
      </c>
      <c r="M624" s="72">
        <f t="shared" ref="M624" si="713">LN(L624)</f>
        <v>-5.7994549708802152</v>
      </c>
    </row>
    <row r="625" spans="2:13" x14ac:dyDescent="0.25">
      <c r="B625" s="2">
        <f t="shared" si="675"/>
        <v>146045.8033333332</v>
      </c>
      <c r="C625" s="72">
        <v>663.6</v>
      </c>
      <c r="D625" s="89">
        <f t="shared" si="664"/>
        <v>0.66666666666666663</v>
      </c>
      <c r="E625" s="89">
        <f t="shared" si="676"/>
        <v>1</v>
      </c>
      <c r="F625" s="89">
        <f t="shared" si="677"/>
        <v>0.66666666666666663</v>
      </c>
      <c r="G625" s="2">
        <f t="shared" si="659"/>
        <v>442.4</v>
      </c>
      <c r="H625" s="2">
        <f t="shared" si="660"/>
        <v>146488.20333333319</v>
      </c>
      <c r="I625" s="2">
        <f t="shared" si="665"/>
        <v>2.7265284955677949</v>
      </c>
      <c r="J625" s="72">
        <f t="shared" si="666"/>
        <v>1.0030291866654344</v>
      </c>
      <c r="L625" s="72">
        <f t="shared" si="662"/>
        <v>3.0246079237524967E-3</v>
      </c>
      <c r="M625" s="72">
        <f t="shared" ref="M625" si="714">LN(L625)</f>
        <v>-5.800973807882337</v>
      </c>
    </row>
    <row r="626" spans="2:13" x14ac:dyDescent="0.25">
      <c r="B626" s="2">
        <f t="shared" si="675"/>
        <v>146488.20333333319</v>
      </c>
      <c r="C626" s="72">
        <v>664.6</v>
      </c>
      <c r="D626" s="89">
        <f t="shared" si="664"/>
        <v>0.66666666666666663</v>
      </c>
      <c r="E626" s="89">
        <f t="shared" si="676"/>
        <v>1</v>
      </c>
      <c r="F626" s="89">
        <f t="shared" si="677"/>
        <v>0.66666666666666663</v>
      </c>
      <c r="G626" s="2">
        <f t="shared" si="659"/>
        <v>443.06666666666666</v>
      </c>
      <c r="H626" s="2">
        <f t="shared" si="660"/>
        <v>146931.26999999987</v>
      </c>
      <c r="I626" s="2">
        <f t="shared" si="665"/>
        <v>2.7265159610146914</v>
      </c>
      <c r="J626" s="72">
        <f t="shared" si="666"/>
        <v>1.00302458939754</v>
      </c>
      <c r="L626" s="72">
        <f t="shared" si="662"/>
        <v>3.0200245292799927E-3</v>
      </c>
      <c r="M626" s="72">
        <f t="shared" ref="M626" si="715">LN(L626)</f>
        <v>-5.8024903253502007</v>
      </c>
    </row>
    <row r="627" spans="2:13" x14ac:dyDescent="0.25">
      <c r="B627" s="2">
        <f t="shared" si="675"/>
        <v>146931.26999999987</v>
      </c>
      <c r="C627" s="72">
        <v>665.6</v>
      </c>
      <c r="D627" s="89">
        <f t="shared" si="664"/>
        <v>0.66666666666666663</v>
      </c>
      <c r="E627" s="89">
        <f t="shared" si="676"/>
        <v>1</v>
      </c>
      <c r="F627" s="89">
        <f t="shared" si="677"/>
        <v>0.66666666666666663</v>
      </c>
      <c r="G627" s="2">
        <f t="shared" si="659"/>
        <v>443.73333333333335</v>
      </c>
      <c r="H627" s="2">
        <f t="shared" si="660"/>
        <v>147375.00333333321</v>
      </c>
      <c r="I627" s="2">
        <f t="shared" si="665"/>
        <v>2.7265034646400976</v>
      </c>
      <c r="J627" s="72">
        <f t="shared" si="666"/>
        <v>1.0030200061112473</v>
      </c>
      <c r="L627" s="72">
        <f t="shared" si="662"/>
        <v>3.0154550533042506E-3</v>
      </c>
      <c r="M627" s="72">
        <f t="shared" ref="M627" si="716">LN(L627)</f>
        <v>-5.8040045304059218</v>
      </c>
    </row>
    <row r="628" spans="2:13" x14ac:dyDescent="0.25">
      <c r="B628" s="2">
        <f t="shared" si="675"/>
        <v>147375.00333333321</v>
      </c>
      <c r="C628" s="72">
        <v>666.6</v>
      </c>
      <c r="D628" s="89">
        <f t="shared" si="664"/>
        <v>0.66666666666666663</v>
      </c>
      <c r="E628" s="89">
        <f t="shared" si="676"/>
        <v>1</v>
      </c>
      <c r="F628" s="89">
        <f t="shared" si="677"/>
        <v>0.66666666666666663</v>
      </c>
      <c r="G628" s="2">
        <f t="shared" si="659"/>
        <v>444.4</v>
      </c>
      <c r="H628" s="2">
        <f t="shared" si="660"/>
        <v>147819.4033333332</v>
      </c>
      <c r="I628" s="2">
        <f t="shared" si="665"/>
        <v>2.7264910062692587</v>
      </c>
      <c r="J628" s="72">
        <f t="shared" si="666"/>
        <v>1.0030154367426534</v>
      </c>
      <c r="L628" s="72">
        <f t="shared" si="662"/>
        <v>3.0108994323054012E-3</v>
      </c>
      <c r="M628" s="72">
        <f t="shared" ref="M628" si="717">LN(L628)</f>
        <v>-5.8055164301381765</v>
      </c>
    </row>
    <row r="629" spans="2:13" x14ac:dyDescent="0.25">
      <c r="B629" s="2">
        <f t="shared" si="675"/>
        <v>147819.4033333332</v>
      </c>
      <c r="C629" s="72">
        <v>667.6</v>
      </c>
      <c r="D629" s="89">
        <f t="shared" si="664"/>
        <v>0.66666666666666663</v>
      </c>
      <c r="E629" s="89">
        <f t="shared" si="676"/>
        <v>1</v>
      </c>
      <c r="F629" s="89">
        <f t="shared" si="677"/>
        <v>0.66666666666666663</v>
      </c>
      <c r="G629" s="2">
        <f t="shared" si="659"/>
        <v>445.06666666666666</v>
      </c>
      <c r="H629" s="2">
        <f t="shared" si="660"/>
        <v>148264.46999999988</v>
      </c>
      <c r="I629" s="2">
        <f t="shared" si="665"/>
        <v>2.7264785857284859</v>
      </c>
      <c r="J629" s="72">
        <f t="shared" si="666"/>
        <v>1.0030108812282448</v>
      </c>
      <c r="L629" s="72">
        <f t="shared" si="662"/>
        <v>3.0063576031501343E-3</v>
      </c>
      <c r="M629" s="72">
        <f t="shared" ref="M629" si="718">LN(L629)</f>
        <v>-5.8070260316031082</v>
      </c>
    </row>
    <row r="630" spans="2:13" x14ac:dyDescent="0.25">
      <c r="B630" s="2">
        <f t="shared" si="675"/>
        <v>148264.46999999988</v>
      </c>
      <c r="C630" s="72">
        <v>668.6</v>
      </c>
      <c r="D630" s="89">
        <f t="shared" si="664"/>
        <v>0.66666666666666663</v>
      </c>
      <c r="E630" s="89">
        <f t="shared" si="676"/>
        <v>1</v>
      </c>
      <c r="F630" s="89">
        <f t="shared" si="677"/>
        <v>0.66666666666666663</v>
      </c>
      <c r="G630" s="2">
        <f t="shared" si="659"/>
        <v>445.73333333333335</v>
      </c>
      <c r="H630" s="2">
        <f t="shared" si="660"/>
        <v>148710.20333333322</v>
      </c>
      <c r="I630" s="2">
        <f t="shared" si="665"/>
        <v>2.7264662028451503</v>
      </c>
      <c r="J630" s="72">
        <f t="shared" si="666"/>
        <v>1.0030063395048952</v>
      </c>
      <c r="L630" s="72">
        <f t="shared" si="662"/>
        <v>3.0018295030892835E-3</v>
      </c>
      <c r="M630" s="72">
        <f t="shared" ref="M630" si="719">LN(L630)</f>
        <v>-5.8085333418243437</v>
      </c>
    </row>
    <row r="631" spans="2:13" x14ac:dyDescent="0.25">
      <c r="B631" s="2">
        <f t="shared" si="675"/>
        <v>148710.20333333322</v>
      </c>
      <c r="C631" s="72">
        <v>669.6</v>
      </c>
      <c r="D631" s="89">
        <f t="shared" si="664"/>
        <v>0.66666666666666663</v>
      </c>
      <c r="E631" s="89">
        <f t="shared" si="676"/>
        <v>1</v>
      </c>
      <c r="F631" s="89">
        <f t="shared" si="677"/>
        <v>0.66666666666666663</v>
      </c>
      <c r="G631" s="2">
        <f t="shared" si="659"/>
        <v>446.4</v>
      </c>
      <c r="H631" s="2">
        <f t="shared" si="660"/>
        <v>149156.60333333322</v>
      </c>
      <c r="I631" s="2">
        <f t="shared" si="665"/>
        <v>2.7264538574476771</v>
      </c>
      <c r="J631" s="72">
        <f t="shared" si="666"/>
        <v>1.0030018115098625</v>
      </c>
      <c r="L631" s="72">
        <f t="shared" si="662"/>
        <v>2.9973150697551851E-3</v>
      </c>
      <c r="M631" s="72">
        <f t="shared" ref="M631" si="720">LN(L631)</f>
        <v>-5.8100383677931031</v>
      </c>
    </row>
    <row r="632" spans="2:13" x14ac:dyDescent="0.25">
      <c r="B632" s="2">
        <f t="shared" si="675"/>
        <v>149156.60333333322</v>
      </c>
      <c r="C632" s="72">
        <v>670.6</v>
      </c>
      <c r="D632" s="89">
        <f t="shared" si="664"/>
        <v>0.66666666666666663</v>
      </c>
      <c r="E632" s="89">
        <f t="shared" si="676"/>
        <v>1</v>
      </c>
      <c r="F632" s="89">
        <f t="shared" si="677"/>
        <v>0.66666666666666663</v>
      </c>
      <c r="G632" s="2">
        <f t="shared" si="659"/>
        <v>447.06666666666666</v>
      </c>
      <c r="H632" s="2">
        <f t="shared" si="660"/>
        <v>149603.6699999999</v>
      </c>
      <c r="I632" s="2">
        <f t="shared" si="665"/>
        <v>2.7264415493655352</v>
      </c>
      <c r="J632" s="72">
        <f t="shared" si="666"/>
        <v>1.0029972971807863</v>
      </c>
      <c r="L632" s="72">
        <f t="shared" si="662"/>
        <v>2.9928142411590401E-3</v>
      </c>
      <c r="M632" s="72">
        <f t="shared" ref="M632" si="721">LN(L632)</f>
        <v>-5.8115411164683097</v>
      </c>
    </row>
    <row r="633" spans="2:13" x14ac:dyDescent="0.25">
      <c r="B633" s="2">
        <f t="shared" si="675"/>
        <v>149603.6699999999</v>
      </c>
      <c r="C633" s="72">
        <v>671.6</v>
      </c>
      <c r="D633" s="89">
        <f t="shared" si="664"/>
        <v>0.66666666666666663</v>
      </c>
      <c r="E633" s="89">
        <f t="shared" si="676"/>
        <v>1</v>
      </c>
      <c r="F633" s="89">
        <f t="shared" si="677"/>
        <v>0.66666666666666663</v>
      </c>
      <c r="G633" s="2">
        <f t="shared" si="659"/>
        <v>447.73333333333335</v>
      </c>
      <c r="H633" s="2">
        <f t="shared" si="660"/>
        <v>150051.40333333323</v>
      </c>
      <c r="I633" s="2">
        <f t="shared" si="665"/>
        <v>2.7264292784292286</v>
      </c>
      <c r="J633" s="72">
        <f t="shared" si="666"/>
        <v>1.0029927964556842</v>
      </c>
      <c r="L633" s="72">
        <f t="shared" si="662"/>
        <v>2.9883269556869449E-3</v>
      </c>
      <c r="M633" s="72">
        <f t="shared" ref="M633" si="722">LN(L633)</f>
        <v>-5.813041594777153</v>
      </c>
    </row>
    <row r="634" spans="2:13" x14ac:dyDescent="0.25">
      <c r="B634" s="2">
        <f t="shared" si="675"/>
        <v>150051.40333333323</v>
      </c>
      <c r="C634" s="72">
        <v>672.6</v>
      </c>
      <c r="D634" s="89">
        <f t="shared" si="664"/>
        <v>0.66666666666666663</v>
      </c>
      <c r="E634" s="89">
        <f t="shared" si="676"/>
        <v>1</v>
      </c>
      <c r="F634" s="89">
        <f t="shared" si="677"/>
        <v>0.66666666666666663</v>
      </c>
      <c r="G634" s="2">
        <f t="shared" si="659"/>
        <v>448.4</v>
      </c>
      <c r="H634" s="2">
        <f t="shared" si="660"/>
        <v>150499.80333333323</v>
      </c>
      <c r="I634" s="2">
        <f t="shared" si="665"/>
        <v>2.7264170444702889</v>
      </c>
      <c r="J634" s="72">
        <f t="shared" si="666"/>
        <v>1.0029883092729488</v>
      </c>
      <c r="L634" s="72">
        <f t="shared" si="662"/>
        <v>2.9838531520976958E-3</v>
      </c>
      <c r="M634" s="72">
        <f t="shared" ref="M634" si="723">LN(L634)</f>
        <v>-5.8145398096150682</v>
      </c>
    </row>
    <row r="635" spans="2:13" x14ac:dyDescent="0.25">
      <c r="B635" s="2">
        <f t="shared" si="675"/>
        <v>150499.80333333323</v>
      </c>
      <c r="C635" s="72">
        <v>673.6</v>
      </c>
      <c r="D635" s="89">
        <f t="shared" si="664"/>
        <v>0.66666666666666663</v>
      </c>
      <c r="E635" s="89">
        <f t="shared" si="676"/>
        <v>1</v>
      </c>
      <c r="F635" s="89">
        <f t="shared" si="677"/>
        <v>0.66666666666666663</v>
      </c>
      <c r="G635" s="2">
        <f t="shared" si="659"/>
        <v>449.06666666666666</v>
      </c>
      <c r="H635" s="2">
        <f t="shared" si="660"/>
        <v>150948.86999999991</v>
      </c>
      <c r="I635" s="2">
        <f t="shared" si="665"/>
        <v>2.7264048473212728</v>
      </c>
      <c r="J635" s="72">
        <f t="shared" si="666"/>
        <v>1.0029838355713467</v>
      </c>
      <c r="L635" s="72">
        <f t="shared" si="662"/>
        <v>2.9793927695210337E-3</v>
      </c>
      <c r="M635" s="72">
        <f t="shared" ref="M635" si="724">LN(L635)</f>
        <v>-5.8160357678455723</v>
      </c>
    </row>
    <row r="636" spans="2:13" x14ac:dyDescent="0.25">
      <c r="B636" s="2">
        <f t="shared" si="675"/>
        <v>150948.86999999991</v>
      </c>
      <c r="C636" s="72">
        <v>674.6</v>
      </c>
      <c r="D636" s="89">
        <f t="shared" si="664"/>
        <v>0.66666666666666663</v>
      </c>
      <c r="E636" s="89">
        <f t="shared" si="676"/>
        <v>1</v>
      </c>
      <c r="F636" s="89">
        <f t="shared" si="677"/>
        <v>0.66666666666666663</v>
      </c>
      <c r="G636" s="2">
        <f t="shared" si="659"/>
        <v>449.73333333333335</v>
      </c>
      <c r="H636" s="2">
        <f t="shared" si="660"/>
        <v>151398.60333333325</v>
      </c>
      <c r="I636" s="2">
        <f t="shared" si="665"/>
        <v>2.7263926868157426</v>
      </c>
      <c r="J636" s="72">
        <f t="shared" si="666"/>
        <v>1.0029793752900127</v>
      </c>
      <c r="L636" s="72">
        <f t="shared" si="662"/>
        <v>2.9749457474521263E-3</v>
      </c>
      <c r="M636" s="72">
        <f t="shared" ref="M636" si="725">LN(L636)</f>
        <v>-5.8175294763013703</v>
      </c>
    </row>
    <row r="637" spans="2:13" x14ac:dyDescent="0.25">
      <c r="B637" s="2">
        <f t="shared" si="675"/>
        <v>151398.60333333325</v>
      </c>
      <c r="C637" s="72">
        <v>675.6</v>
      </c>
      <c r="D637" s="89">
        <f t="shared" si="664"/>
        <v>0.66666666666666663</v>
      </c>
      <c r="E637" s="89">
        <f t="shared" si="676"/>
        <v>1</v>
      </c>
      <c r="F637" s="89">
        <f t="shared" si="677"/>
        <v>0.66666666666666663</v>
      </c>
      <c r="G637" s="2">
        <f t="shared" si="659"/>
        <v>450.4</v>
      </c>
      <c r="H637" s="2">
        <f t="shared" si="660"/>
        <v>151849.00333333324</v>
      </c>
      <c r="I637" s="2">
        <f t="shared" si="665"/>
        <v>2.7263805627882718</v>
      </c>
      <c r="J637" s="72">
        <f t="shared" si="666"/>
        <v>1.0029749283684497</v>
      </c>
      <c r="L637" s="72">
        <f t="shared" si="662"/>
        <v>2.9705120257518054E-3</v>
      </c>
      <c r="M637" s="72">
        <f t="shared" ref="M637" si="726">LN(L637)</f>
        <v>-5.8190209417835383</v>
      </c>
    </row>
    <row r="638" spans="2:13" x14ac:dyDescent="0.25">
      <c r="B638" s="2">
        <f t="shared" si="675"/>
        <v>151849.00333333324</v>
      </c>
      <c r="C638" s="72">
        <v>676.6</v>
      </c>
      <c r="D638" s="89">
        <f t="shared" si="664"/>
        <v>0.66666666666666663</v>
      </c>
      <c r="E638" s="89">
        <f t="shared" si="676"/>
        <v>1</v>
      </c>
      <c r="F638" s="89">
        <f t="shared" si="677"/>
        <v>0.66666666666666663</v>
      </c>
      <c r="G638" s="2">
        <f t="shared" si="659"/>
        <v>451.06666666666666</v>
      </c>
      <c r="H638" s="2">
        <f t="shared" si="660"/>
        <v>152300.06999999992</v>
      </c>
      <c r="I638" s="2">
        <f t="shared" si="665"/>
        <v>2.726368475074429</v>
      </c>
      <c r="J638" s="72">
        <f t="shared" si="666"/>
        <v>1.0029704947465248</v>
      </c>
      <c r="L638" s="72">
        <f t="shared" si="662"/>
        <v>2.9660915446421562E-3</v>
      </c>
      <c r="M638" s="72">
        <f t="shared" ref="M638" si="727">LN(L638)</f>
        <v>-5.8205101710622706</v>
      </c>
    </row>
    <row r="639" spans="2:13" x14ac:dyDescent="0.25">
      <c r="B639" s="2">
        <f t="shared" si="675"/>
        <v>152300.06999999992</v>
      </c>
      <c r="C639" s="72">
        <v>677.6</v>
      </c>
      <c r="D639" s="89">
        <f t="shared" si="664"/>
        <v>0.66666666666666663</v>
      </c>
      <c r="E639" s="89">
        <f t="shared" si="676"/>
        <v>1</v>
      </c>
      <c r="F639" s="89">
        <f t="shared" si="677"/>
        <v>0.66666666666666663</v>
      </c>
      <c r="G639" s="2">
        <f t="shared" si="659"/>
        <v>451.73333333333335</v>
      </c>
      <c r="H639" s="2">
        <f t="shared" si="660"/>
        <v>152751.80333333326</v>
      </c>
      <c r="I639" s="2">
        <f t="shared" si="665"/>
        <v>2.7263564235107718</v>
      </c>
      <c r="J639" s="72">
        <f t="shared" si="666"/>
        <v>1.0029660743644657</v>
      </c>
      <c r="L639" s="72">
        <f t="shared" si="662"/>
        <v>2.9616842447034324E-3</v>
      </c>
      <c r="M639" s="72">
        <f t="shared" ref="M639" si="728">LN(L639)</f>
        <v>-5.8219971708771938</v>
      </c>
    </row>
    <row r="640" spans="2:13" x14ac:dyDescent="0.25">
      <c r="B640" s="2">
        <f t="shared" si="675"/>
        <v>152751.80333333326</v>
      </c>
      <c r="C640" s="72">
        <v>678.6</v>
      </c>
      <c r="D640" s="89">
        <f t="shared" si="664"/>
        <v>0.66666666666666663</v>
      </c>
      <c r="E640" s="89">
        <f t="shared" si="676"/>
        <v>1</v>
      </c>
      <c r="F640" s="89">
        <f t="shared" si="677"/>
        <v>0.66666666666666663</v>
      </c>
      <c r="G640" s="2">
        <f t="shared" si="659"/>
        <v>452.4</v>
      </c>
      <c r="H640" s="2">
        <f t="shared" si="660"/>
        <v>153204.20333333325</v>
      </c>
      <c r="I640" s="2">
        <f t="shared" si="665"/>
        <v>2.726344407934842</v>
      </c>
      <c r="J640" s="72">
        <f t="shared" si="666"/>
        <v>1.0029616671628601</v>
      </c>
      <c r="L640" s="72">
        <f t="shared" si="662"/>
        <v>2.9572900668729668E-3</v>
      </c>
      <c r="M640" s="72">
        <f t="shared" ref="M640" si="729">LN(L640)</f>
        <v>-5.8234819479370099</v>
      </c>
    </row>
    <row r="641" spans="2:13" x14ac:dyDescent="0.25">
      <c r="B641" s="2">
        <f t="shared" si="675"/>
        <v>153204.20333333325</v>
      </c>
      <c r="C641" s="72">
        <v>679.6</v>
      </c>
      <c r="D641" s="89">
        <f t="shared" si="664"/>
        <v>0.66666666666666663</v>
      </c>
      <c r="E641" s="89">
        <f t="shared" si="676"/>
        <v>1</v>
      </c>
      <c r="F641" s="89">
        <f t="shared" si="677"/>
        <v>0.66666666666666663</v>
      </c>
      <c r="G641" s="2">
        <f t="shared" si="659"/>
        <v>453.06666666666666</v>
      </c>
      <c r="H641" s="2">
        <f t="shared" si="660"/>
        <v>153657.26999999993</v>
      </c>
      <c r="I641" s="2">
        <f t="shared" si="665"/>
        <v>2.7263324281851569</v>
      </c>
      <c r="J641" s="72">
        <f t="shared" si="666"/>
        <v>1.0029572730826513</v>
      </c>
      <c r="L641" s="72">
        <f t="shared" si="662"/>
        <v>2.9529089524414215E-3</v>
      </c>
      <c r="M641" s="72">
        <f t="shared" ref="M641" si="730">LN(L641)</f>
        <v>-5.8249645089200488</v>
      </c>
    </row>
    <row r="642" spans="2:13" x14ac:dyDescent="0.25">
      <c r="B642" s="2">
        <f t="shared" si="675"/>
        <v>153657.26999999993</v>
      </c>
      <c r="C642" s="72">
        <v>680.6</v>
      </c>
      <c r="D642" s="89">
        <f t="shared" si="664"/>
        <v>0.66666666666666663</v>
      </c>
      <c r="E642" s="89">
        <f t="shared" si="676"/>
        <v>1</v>
      </c>
      <c r="F642" s="89">
        <f t="shared" si="677"/>
        <v>0.66666666666666663</v>
      </c>
      <c r="G642" s="2">
        <f t="shared" si="659"/>
        <v>453.73333333333335</v>
      </c>
      <c r="H642" s="2">
        <f t="shared" si="660"/>
        <v>154111.00333333327</v>
      </c>
      <c r="I642" s="2">
        <f t="shared" si="665"/>
        <v>2.7263204841011976</v>
      </c>
      <c r="J642" s="72">
        <f t="shared" si="666"/>
        <v>1.0029528920651352</v>
      </c>
      <c r="L642" s="72">
        <f t="shared" si="662"/>
        <v>2.9485408430492627E-3</v>
      </c>
      <c r="M642" s="72">
        <f t="shared" ref="M642" si="731">LN(L642)</f>
        <v>-5.826444860474747</v>
      </c>
    </row>
    <row r="643" spans="2:13" x14ac:dyDescent="0.25">
      <c r="B643" s="2">
        <f t="shared" si="675"/>
        <v>154111.00333333327</v>
      </c>
      <c r="C643" s="72">
        <v>681.6</v>
      </c>
      <c r="D643" s="89">
        <f t="shared" si="664"/>
        <v>0.66666666666666663</v>
      </c>
      <c r="E643" s="89">
        <f t="shared" si="676"/>
        <v>1</v>
      </c>
      <c r="F643" s="89">
        <f t="shared" si="677"/>
        <v>0.66666666666666663</v>
      </c>
      <c r="G643" s="2">
        <f t="shared" ref="G643:G706" si="732">C643*F643</f>
        <v>454.4</v>
      </c>
      <c r="H643" s="2">
        <f t="shared" ref="H643:H706" si="733">B643+G643</f>
        <v>154565.40333333326</v>
      </c>
      <c r="I643" s="2">
        <f t="shared" si="665"/>
        <v>2.7263085755234115</v>
      </c>
      <c r="J643" s="72">
        <f t="shared" si="666"/>
        <v>1.0029485240519598</v>
      </c>
      <c r="L643" s="72">
        <f t="shared" si="662"/>
        <v>2.9441856806865538E-3</v>
      </c>
      <c r="M643" s="72">
        <f t="shared" ref="M643" si="734">LN(L643)</f>
        <v>-5.8279230092190133</v>
      </c>
    </row>
    <row r="644" spans="2:13" x14ac:dyDescent="0.25">
      <c r="B644" s="2">
        <f t="shared" si="675"/>
        <v>154565.40333333326</v>
      </c>
      <c r="C644" s="72">
        <v>682.6</v>
      </c>
      <c r="D644" s="89">
        <f t="shared" si="664"/>
        <v>0.66666666666666663</v>
      </c>
      <c r="E644" s="89">
        <f t="shared" si="676"/>
        <v>1</v>
      </c>
      <c r="F644" s="89">
        <f t="shared" si="677"/>
        <v>0.66666666666666663</v>
      </c>
      <c r="G644" s="2">
        <f t="shared" si="732"/>
        <v>455.06666666666666</v>
      </c>
      <c r="H644" s="2">
        <f t="shared" si="733"/>
        <v>155020.46999999994</v>
      </c>
      <c r="I644" s="2">
        <f t="shared" si="665"/>
        <v>2.7262967022931957</v>
      </c>
      <c r="J644" s="72">
        <f t="shared" si="666"/>
        <v>1.0029441689851208</v>
      </c>
      <c r="L644" s="72">
        <f t="shared" ref="L644:L707" si="735">LN(J644)</f>
        <v>2.9398434076885424E-3</v>
      </c>
      <c r="M644" s="72">
        <f t="shared" ref="M644" si="736">LN(L644)</f>
        <v>-5.8293989617410267</v>
      </c>
    </row>
    <row r="645" spans="2:13" x14ac:dyDescent="0.25">
      <c r="B645" s="2">
        <f t="shared" si="675"/>
        <v>155020.46999999994</v>
      </c>
      <c r="C645" s="72">
        <v>683.6</v>
      </c>
      <c r="D645" s="89">
        <f t="shared" ref="D645:D708" si="737">2/3</f>
        <v>0.66666666666666663</v>
      </c>
      <c r="E645" s="89">
        <f t="shared" si="676"/>
        <v>1</v>
      </c>
      <c r="F645" s="89">
        <f t="shared" si="677"/>
        <v>0.66666666666666663</v>
      </c>
      <c r="G645" s="2">
        <f t="shared" si="732"/>
        <v>455.73333333333335</v>
      </c>
      <c r="H645" s="2">
        <f t="shared" si="733"/>
        <v>155476.20333333328</v>
      </c>
      <c r="I645" s="2">
        <f t="shared" ref="I645:I708" si="738">(EXP(H645/H644))</f>
        <v>2.726284864252893</v>
      </c>
      <c r="J645" s="72">
        <f t="shared" ref="J645:J708" si="739">H645/H644</f>
        <v>1.0029398268069587</v>
      </c>
      <c r="L645" s="72">
        <f t="shared" si="735"/>
        <v>2.9355139667325771E-3</v>
      </c>
      <c r="M645" s="72">
        <f t="shared" ref="M645" si="740">LN(L645)</f>
        <v>-5.8308727245995833</v>
      </c>
    </row>
    <row r="646" spans="2:13" x14ac:dyDescent="0.25">
      <c r="B646" s="2">
        <f t="shared" si="675"/>
        <v>155476.20333333328</v>
      </c>
      <c r="C646" s="72">
        <v>684.6</v>
      </c>
      <c r="D646" s="89">
        <f t="shared" si="737"/>
        <v>0.66666666666666663</v>
      </c>
      <c r="E646" s="89">
        <f t="shared" si="676"/>
        <v>1</v>
      </c>
      <c r="F646" s="89">
        <f t="shared" si="677"/>
        <v>0.66666666666666663</v>
      </c>
      <c r="G646" s="2">
        <f t="shared" si="732"/>
        <v>456.4</v>
      </c>
      <c r="H646" s="2">
        <f t="shared" si="733"/>
        <v>155932.60333333327</v>
      </c>
      <c r="I646" s="2">
        <f t="shared" si="738"/>
        <v>2.7262730612457875</v>
      </c>
      <c r="J646" s="72">
        <f t="shared" si="739"/>
        <v>1.0029354974601579</v>
      </c>
      <c r="L646" s="72">
        <f t="shared" si="735"/>
        <v>2.9311973008376777E-3</v>
      </c>
      <c r="M646" s="72">
        <f t="shared" ref="M646" si="741">LN(L646)</f>
        <v>-5.832344304323561</v>
      </c>
    </row>
    <row r="647" spans="2:13" x14ac:dyDescent="0.25">
      <c r="B647" s="2">
        <f t="shared" si="675"/>
        <v>155932.60333333327</v>
      </c>
      <c r="C647" s="72">
        <v>685.6</v>
      </c>
      <c r="D647" s="89">
        <f t="shared" si="737"/>
        <v>0.66666666666666663</v>
      </c>
      <c r="E647" s="89">
        <f t="shared" si="676"/>
        <v>1</v>
      </c>
      <c r="F647" s="89">
        <f t="shared" si="677"/>
        <v>0.66666666666666663</v>
      </c>
      <c r="G647" s="2">
        <f t="shared" si="732"/>
        <v>457.06666666666666</v>
      </c>
      <c r="H647" s="2">
        <f t="shared" si="733"/>
        <v>156389.66999999995</v>
      </c>
      <c r="I647" s="2">
        <f t="shared" si="738"/>
        <v>2.726261293116095</v>
      </c>
      <c r="J647" s="72">
        <f t="shared" si="739"/>
        <v>1.002931180887743</v>
      </c>
      <c r="L647" s="72">
        <f t="shared" si="735"/>
        <v>2.9268933533605664E-3</v>
      </c>
      <c r="M647" s="72">
        <f t="shared" ref="M647" si="742">LN(L647)</f>
        <v>-5.8338137074125802</v>
      </c>
    </row>
    <row r="648" spans="2:13" x14ac:dyDescent="0.25">
      <c r="B648" s="2">
        <f t="shared" si="675"/>
        <v>156389.66999999995</v>
      </c>
      <c r="C648" s="72">
        <v>686.6</v>
      </c>
      <c r="D648" s="89">
        <f t="shared" si="737"/>
        <v>0.66666666666666663</v>
      </c>
      <c r="E648" s="89">
        <f t="shared" si="676"/>
        <v>1</v>
      </c>
      <c r="F648" s="89">
        <f t="shared" si="677"/>
        <v>0.66666666666666663</v>
      </c>
      <c r="G648" s="2">
        <f t="shared" si="732"/>
        <v>457.73333333333335</v>
      </c>
      <c r="H648" s="2">
        <f t="shared" si="733"/>
        <v>156847.40333333329</v>
      </c>
      <c r="I648" s="2">
        <f t="shared" si="738"/>
        <v>2.7262495597089544</v>
      </c>
      <c r="J648" s="72">
        <f t="shared" si="739"/>
        <v>1.0029268770330759</v>
      </c>
      <c r="L648" s="72">
        <f t="shared" si="735"/>
        <v>2.9226020679925815E-3</v>
      </c>
      <c r="M648" s="72">
        <f t="shared" ref="M648" si="743">LN(L648)</f>
        <v>-5.8352809403373778</v>
      </c>
    </row>
    <row r="649" spans="2:13" x14ac:dyDescent="0.25">
      <c r="B649" s="2">
        <f t="shared" si="675"/>
        <v>156847.40333333329</v>
      </c>
      <c r="C649" s="72">
        <v>687.6</v>
      </c>
      <c r="D649" s="89">
        <f t="shared" si="737"/>
        <v>0.66666666666666663</v>
      </c>
      <c r="E649" s="89">
        <f t="shared" si="676"/>
        <v>1</v>
      </c>
      <c r="F649" s="89">
        <f t="shared" si="677"/>
        <v>0.66666666666666663</v>
      </c>
      <c r="G649" s="2">
        <f t="shared" si="732"/>
        <v>458.4</v>
      </c>
      <c r="H649" s="2">
        <f t="shared" si="733"/>
        <v>157305.80333333329</v>
      </c>
      <c r="I649" s="2">
        <f t="shared" si="738"/>
        <v>2.7262378608704254</v>
      </c>
      <c r="J649" s="72">
        <f t="shared" si="739"/>
        <v>1.0029225858398547</v>
      </c>
      <c r="L649" s="72">
        <f t="shared" si="735"/>
        <v>2.9183233887590298E-3</v>
      </c>
      <c r="M649" s="72">
        <f t="shared" ref="M649" si="744">LN(L649)</f>
        <v>-5.8367460095393584</v>
      </c>
    </row>
    <row r="650" spans="2:13" x14ac:dyDescent="0.25">
      <c r="B650" s="2">
        <f t="shared" si="675"/>
        <v>157305.80333333329</v>
      </c>
      <c r="C650" s="72">
        <v>688.6</v>
      </c>
      <c r="D650" s="89">
        <f t="shared" si="737"/>
        <v>0.66666666666666663</v>
      </c>
      <c r="E650" s="89">
        <f t="shared" si="676"/>
        <v>1</v>
      </c>
      <c r="F650" s="89">
        <f t="shared" si="677"/>
        <v>0.66666666666666663</v>
      </c>
      <c r="G650" s="2">
        <f t="shared" si="732"/>
        <v>459.06666666666666</v>
      </c>
      <c r="H650" s="2">
        <f t="shared" si="733"/>
        <v>157764.86999999997</v>
      </c>
      <c r="I650" s="2">
        <f t="shared" si="738"/>
        <v>2.7262261964474788</v>
      </c>
      <c r="J650" s="72">
        <f t="shared" si="739"/>
        <v>1.0029183072521102</v>
      </c>
      <c r="L650" s="72">
        <f t="shared" si="735"/>
        <v>2.9140572600154331E-3</v>
      </c>
      <c r="M650" s="72">
        <f t="shared" ref="M650" si="745">LN(L650)</f>
        <v>-5.8382089214312032</v>
      </c>
    </row>
    <row r="651" spans="2:13" x14ac:dyDescent="0.25">
      <c r="B651" s="2">
        <f t="shared" si="675"/>
        <v>157764.86999999997</v>
      </c>
      <c r="C651" s="72">
        <v>689.6</v>
      </c>
      <c r="D651" s="89">
        <f t="shared" si="737"/>
        <v>0.66666666666666663</v>
      </c>
      <c r="E651" s="89">
        <f t="shared" si="676"/>
        <v>1</v>
      </c>
      <c r="F651" s="89">
        <f t="shared" si="677"/>
        <v>0.66666666666666663</v>
      </c>
      <c r="G651" s="2">
        <f t="shared" si="732"/>
        <v>459.73333333333335</v>
      </c>
      <c r="H651" s="2">
        <f t="shared" si="733"/>
        <v>158224.6033333333</v>
      </c>
      <c r="I651" s="2">
        <f t="shared" si="738"/>
        <v>2.7262145662879882</v>
      </c>
      <c r="J651" s="72">
        <f t="shared" si="739"/>
        <v>1.0029140412142028</v>
      </c>
      <c r="L651" s="72">
        <f t="shared" si="735"/>
        <v>2.9098036264446686E-3</v>
      </c>
      <c r="M651" s="72">
        <f t="shared" ref="M651" si="746">LN(L651)</f>
        <v>-5.8396696823971901</v>
      </c>
    </row>
    <row r="652" spans="2:13" x14ac:dyDescent="0.25">
      <c r="B652" s="2">
        <f t="shared" si="675"/>
        <v>158224.6033333333</v>
      </c>
      <c r="C652" s="72">
        <v>690.6</v>
      </c>
      <c r="D652" s="89">
        <f t="shared" si="737"/>
        <v>0.66666666666666663</v>
      </c>
      <c r="E652" s="89">
        <f t="shared" si="676"/>
        <v>1</v>
      </c>
      <c r="F652" s="89">
        <f t="shared" si="677"/>
        <v>0.66666666666666663</v>
      </c>
      <c r="G652" s="2">
        <f t="shared" si="732"/>
        <v>460.4</v>
      </c>
      <c r="H652" s="2">
        <f t="shared" si="733"/>
        <v>158685.0033333333</v>
      </c>
      <c r="I652" s="2">
        <f t="shared" si="738"/>
        <v>2.7262029702407267</v>
      </c>
      <c r="J652" s="72">
        <f t="shared" si="739"/>
        <v>1.0029097876708217</v>
      </c>
      <c r="L652" s="72">
        <f t="shared" si="735"/>
        <v>2.9055624330558724E-3</v>
      </c>
      <c r="M652" s="72">
        <f t="shared" ref="M652" si="747">LN(L652)</f>
        <v>-5.8411282987929081</v>
      </c>
    </row>
    <row r="653" spans="2:13" x14ac:dyDescent="0.25">
      <c r="B653" s="2">
        <f t="shared" ref="B653:B716" si="748">H652</f>
        <v>158685.0033333333</v>
      </c>
      <c r="C653" s="72">
        <v>691.6</v>
      </c>
      <c r="D653" s="89">
        <f t="shared" si="737"/>
        <v>0.66666666666666663</v>
      </c>
      <c r="E653" s="89">
        <f t="shared" ref="E653:E716" si="749">E652</f>
        <v>1</v>
      </c>
      <c r="F653" s="89">
        <f t="shared" ref="F653:F716" si="750">POWER(D653,E653)</f>
        <v>0.66666666666666663</v>
      </c>
      <c r="G653" s="2">
        <f t="shared" si="732"/>
        <v>461.06666666666666</v>
      </c>
      <c r="H653" s="2">
        <f t="shared" si="733"/>
        <v>159146.06999999998</v>
      </c>
      <c r="I653" s="2">
        <f t="shared" si="738"/>
        <v>2.7261914081553589</v>
      </c>
      <c r="J653" s="72">
        <f t="shared" si="739"/>
        <v>1.0029055465669818</v>
      </c>
      <c r="L653" s="72">
        <f t="shared" si="735"/>
        <v>2.9013336251815774E-3</v>
      </c>
      <c r="M653" s="72">
        <f t="shared" ref="M653" si="751">LN(L653)</f>
        <v>-5.8425847769455883</v>
      </c>
    </row>
    <row r="654" spans="2:13" x14ac:dyDescent="0.25">
      <c r="B654" s="2">
        <f t="shared" si="748"/>
        <v>159146.06999999998</v>
      </c>
      <c r="C654" s="72">
        <v>692.6</v>
      </c>
      <c r="D654" s="89">
        <f t="shared" si="737"/>
        <v>0.66666666666666663</v>
      </c>
      <c r="E654" s="89">
        <f t="shared" si="749"/>
        <v>1</v>
      </c>
      <c r="F654" s="89">
        <f t="shared" si="750"/>
        <v>0.66666666666666663</v>
      </c>
      <c r="G654" s="2">
        <f t="shared" si="732"/>
        <v>461.73333333333335</v>
      </c>
      <c r="H654" s="2">
        <f t="shared" si="733"/>
        <v>159607.80333333332</v>
      </c>
      <c r="I654" s="2">
        <f t="shared" si="738"/>
        <v>2.7261798798824346</v>
      </c>
      <c r="J654" s="72">
        <f t="shared" si="739"/>
        <v>1.0029013178480206</v>
      </c>
      <c r="L654" s="72">
        <f t="shared" si="735"/>
        <v>2.8971171484746252E-3</v>
      </c>
      <c r="M654" s="72">
        <f t="shared" ref="M654" si="752">LN(L654)</f>
        <v>-5.8440391231545119</v>
      </c>
    </row>
    <row r="655" spans="2:13" x14ac:dyDescent="0.25">
      <c r="B655" s="2">
        <f t="shared" si="748"/>
        <v>159607.80333333332</v>
      </c>
      <c r="C655" s="72">
        <v>693.6</v>
      </c>
      <c r="D655" s="89">
        <f t="shared" si="737"/>
        <v>0.66666666666666663</v>
      </c>
      <c r="E655" s="89">
        <f t="shared" si="749"/>
        <v>1</v>
      </c>
      <c r="F655" s="89">
        <f t="shared" si="750"/>
        <v>0.66666666666666663</v>
      </c>
      <c r="G655" s="2">
        <f t="shared" si="732"/>
        <v>462.4</v>
      </c>
      <c r="H655" s="2">
        <f t="shared" si="733"/>
        <v>160070.20333333331</v>
      </c>
      <c r="I655" s="2">
        <f t="shared" si="738"/>
        <v>2.7261683852733793</v>
      </c>
      <c r="J655" s="72">
        <f t="shared" si="739"/>
        <v>1.0028971014595964</v>
      </c>
      <c r="L655" s="72">
        <f t="shared" si="735"/>
        <v>2.892912948906411E-3</v>
      </c>
      <c r="M655" s="72">
        <f t="shared" ref="M655" si="753">LN(L655)</f>
        <v>-5.845491343690977</v>
      </c>
    </row>
    <row r="656" spans="2:13" x14ac:dyDescent="0.25">
      <c r="B656" s="2">
        <f t="shared" si="748"/>
        <v>160070.20333333331</v>
      </c>
      <c r="C656" s="72">
        <v>694.6</v>
      </c>
      <c r="D656" s="89">
        <f t="shared" si="737"/>
        <v>0.66666666666666663</v>
      </c>
      <c r="E656" s="89">
        <f t="shared" si="749"/>
        <v>1</v>
      </c>
      <c r="F656" s="89">
        <f t="shared" si="750"/>
        <v>0.66666666666666663</v>
      </c>
      <c r="G656" s="2">
        <f t="shared" si="732"/>
        <v>463.06666666666666</v>
      </c>
      <c r="H656" s="2">
        <f t="shared" si="733"/>
        <v>160533.26999999999</v>
      </c>
      <c r="I656" s="2">
        <f t="shared" si="738"/>
        <v>2.7261569241804948</v>
      </c>
      <c r="J656" s="72">
        <f t="shared" si="739"/>
        <v>1.0028928973476867</v>
      </c>
      <c r="L656" s="72">
        <f t="shared" si="735"/>
        <v>2.8887209727651224E-3</v>
      </c>
      <c r="M656" s="72">
        <f t="shared" ref="M656" si="754">LN(L656)</f>
        <v>-5.8469414447982597</v>
      </c>
    </row>
    <row r="657" spans="2:13" x14ac:dyDescent="0.25">
      <c r="B657" s="2">
        <f t="shared" si="748"/>
        <v>160533.26999999999</v>
      </c>
      <c r="C657" s="72">
        <v>695.6</v>
      </c>
      <c r="D657" s="89">
        <f t="shared" si="737"/>
        <v>0.66666666666666663</v>
      </c>
      <c r="E657" s="89">
        <f t="shared" si="749"/>
        <v>1</v>
      </c>
      <c r="F657" s="89">
        <f t="shared" si="750"/>
        <v>0.66666666666666663</v>
      </c>
      <c r="G657" s="2">
        <f t="shared" si="732"/>
        <v>463.73333333333335</v>
      </c>
      <c r="H657" s="2">
        <f t="shared" si="733"/>
        <v>160997.00333333333</v>
      </c>
      <c r="I657" s="2">
        <f t="shared" si="738"/>
        <v>2.7261454964569443</v>
      </c>
      <c r="J657" s="72">
        <f t="shared" si="739"/>
        <v>1.002888705458584</v>
      </c>
      <c r="L657" s="72">
        <f t="shared" si="735"/>
        <v>2.884541166651771E-3</v>
      </c>
      <c r="M657" s="72">
        <f t="shared" ref="M657" si="755">LN(L657)</f>
        <v>-5.8483894326923549</v>
      </c>
    </row>
    <row r="658" spans="2:13" x14ac:dyDescent="0.25">
      <c r="B658" s="2">
        <f t="shared" si="748"/>
        <v>160997.00333333333</v>
      </c>
      <c r="C658" s="72">
        <v>696.6</v>
      </c>
      <c r="D658" s="89">
        <f t="shared" si="737"/>
        <v>0.66666666666666663</v>
      </c>
      <c r="E658" s="89">
        <f t="shared" si="749"/>
        <v>1</v>
      </c>
      <c r="F658" s="89">
        <f t="shared" si="750"/>
        <v>0.66666666666666663</v>
      </c>
      <c r="G658" s="2">
        <f t="shared" si="732"/>
        <v>464.4</v>
      </c>
      <c r="H658" s="2">
        <f t="shared" si="733"/>
        <v>161461.40333333332</v>
      </c>
      <c r="I658" s="2">
        <f t="shared" si="738"/>
        <v>2.7261341019567511</v>
      </c>
      <c r="J658" s="72">
        <f t="shared" si="739"/>
        <v>1.0028845257388952</v>
      </c>
      <c r="L658" s="72">
        <f t="shared" si="735"/>
        <v>2.8803734774795384E-3</v>
      </c>
      <c r="M658" s="72">
        <f t="shared" ref="M658" si="756">LN(L658)</f>
        <v>-5.8498353135615702</v>
      </c>
    </row>
    <row r="659" spans="2:13" x14ac:dyDescent="0.25">
      <c r="B659" s="2">
        <f t="shared" si="748"/>
        <v>161461.40333333332</v>
      </c>
      <c r="C659" s="72">
        <v>697.6</v>
      </c>
      <c r="D659" s="89">
        <f t="shared" si="737"/>
        <v>0.66666666666666663</v>
      </c>
      <c r="E659" s="89">
        <f t="shared" si="749"/>
        <v>1</v>
      </c>
      <c r="F659" s="89">
        <f t="shared" si="750"/>
        <v>0.66666666666666663</v>
      </c>
      <c r="G659" s="2">
        <f t="shared" si="732"/>
        <v>465.06666666666666</v>
      </c>
      <c r="H659" s="2">
        <f t="shared" si="733"/>
        <v>161926.47</v>
      </c>
      <c r="I659" s="2">
        <f t="shared" si="738"/>
        <v>2.7261227405347923</v>
      </c>
      <c r="J659" s="72">
        <f t="shared" si="739"/>
        <v>1.0028803581355388</v>
      </c>
      <c r="L659" s="72">
        <f t="shared" si="735"/>
        <v>2.8762178524709132E-3</v>
      </c>
      <c r="M659" s="72">
        <f t="shared" ref="M659" si="757">LN(L659)</f>
        <v>-5.851279093566891</v>
      </c>
    </row>
    <row r="660" spans="2:13" x14ac:dyDescent="0.25">
      <c r="B660" s="2">
        <f t="shared" si="748"/>
        <v>161926.47</v>
      </c>
      <c r="C660" s="72">
        <v>698.6</v>
      </c>
      <c r="D660" s="89">
        <f t="shared" si="737"/>
        <v>0.66666666666666663</v>
      </c>
      <c r="E660" s="89">
        <f t="shared" si="749"/>
        <v>1</v>
      </c>
      <c r="F660" s="89">
        <f t="shared" si="750"/>
        <v>0.66666666666666663</v>
      </c>
      <c r="G660" s="2">
        <f t="shared" si="732"/>
        <v>465.73333333333335</v>
      </c>
      <c r="H660" s="2">
        <f t="shared" si="733"/>
        <v>162392.20333333334</v>
      </c>
      <c r="I660" s="2">
        <f t="shared" si="738"/>
        <v>2.7261114120467913</v>
      </c>
      <c r="J660" s="72">
        <f t="shared" si="739"/>
        <v>1.0028762025957421</v>
      </c>
      <c r="L660" s="72">
        <f t="shared" si="735"/>
        <v>2.8720742391550439E-3</v>
      </c>
      <c r="M660" s="72">
        <f t="shared" ref="M660" si="758">LN(L660)</f>
        <v>-5.8527207788422784</v>
      </c>
    </row>
    <row r="661" spans="2:13" x14ac:dyDescent="0.25">
      <c r="B661" s="2">
        <f t="shared" si="748"/>
        <v>162392.20333333334</v>
      </c>
      <c r="C661" s="72">
        <v>699.6</v>
      </c>
      <c r="D661" s="89">
        <f t="shared" si="737"/>
        <v>0.66666666666666663</v>
      </c>
      <c r="E661" s="89">
        <f t="shared" si="749"/>
        <v>1</v>
      </c>
      <c r="F661" s="89">
        <f t="shared" si="750"/>
        <v>0.66666666666666663</v>
      </c>
      <c r="G661" s="2">
        <f t="shared" si="732"/>
        <v>466.4</v>
      </c>
      <c r="H661" s="2">
        <f t="shared" si="733"/>
        <v>162858.60333333333</v>
      </c>
      <c r="I661" s="2">
        <f t="shared" si="738"/>
        <v>2.7261001163493108</v>
      </c>
      <c r="J661" s="72">
        <f t="shared" si="739"/>
        <v>1.0028720590670392</v>
      </c>
      <c r="L661" s="72">
        <f t="shared" si="735"/>
        <v>2.8679425853657629E-3</v>
      </c>
      <c r="M661" s="72">
        <f t="shared" ref="M661" si="759">LN(L661)</f>
        <v>-5.8541603754947413</v>
      </c>
    </row>
    <row r="662" spans="2:13" x14ac:dyDescent="0.25">
      <c r="B662" s="2">
        <f t="shared" si="748"/>
        <v>162858.60333333333</v>
      </c>
      <c r="C662" s="72">
        <v>700.6</v>
      </c>
      <c r="D662" s="89">
        <f t="shared" si="737"/>
        <v>0.66666666666666663</v>
      </c>
      <c r="E662" s="89">
        <f t="shared" si="749"/>
        <v>1</v>
      </c>
      <c r="F662" s="89">
        <f t="shared" si="750"/>
        <v>0.66666666666666663</v>
      </c>
      <c r="G662" s="2">
        <f t="shared" si="732"/>
        <v>467.06666666666666</v>
      </c>
      <c r="H662" s="2">
        <f t="shared" si="733"/>
        <v>163325.67000000001</v>
      </c>
      <c r="I662" s="2">
        <f t="shared" si="738"/>
        <v>2.7260888532997494</v>
      </c>
      <c r="J662" s="72">
        <f t="shared" si="739"/>
        <v>1.0028679274972701</v>
      </c>
      <c r="L662" s="72">
        <f t="shared" si="735"/>
        <v>2.8638228392402665E-3</v>
      </c>
      <c r="M662" s="72">
        <f t="shared" ref="M662" si="760">LN(L662)</f>
        <v>-5.85559788960418</v>
      </c>
    </row>
    <row r="663" spans="2:13" x14ac:dyDescent="0.25">
      <c r="B663" s="2">
        <f t="shared" si="748"/>
        <v>163325.67000000001</v>
      </c>
      <c r="C663" s="72">
        <v>701.6</v>
      </c>
      <c r="D663" s="89">
        <f t="shared" si="737"/>
        <v>0.66666666666666663</v>
      </c>
      <c r="E663" s="89">
        <f t="shared" si="749"/>
        <v>1</v>
      </c>
      <c r="F663" s="89">
        <f t="shared" si="750"/>
        <v>0.66666666666666663</v>
      </c>
      <c r="G663" s="2">
        <f t="shared" si="732"/>
        <v>467.73333333333335</v>
      </c>
      <c r="H663" s="2">
        <f t="shared" si="733"/>
        <v>163793.40333333335</v>
      </c>
      <c r="I663" s="2">
        <f t="shared" si="738"/>
        <v>2.7260776227563319</v>
      </c>
      <c r="J663" s="72">
        <f t="shared" si="739"/>
        <v>1.0028638078345757</v>
      </c>
      <c r="L663" s="72">
        <f t="shared" si="735"/>
        <v>2.8597149492151459E-3</v>
      </c>
      <c r="M663" s="72">
        <f t="shared" ref="M663" si="761">LN(L663)</f>
        <v>-5.8570333272241637</v>
      </c>
    </row>
    <row r="664" spans="2:13" x14ac:dyDescent="0.25">
      <c r="B664" s="2">
        <f t="shared" si="748"/>
        <v>163793.40333333335</v>
      </c>
      <c r="C664" s="72">
        <v>702.6</v>
      </c>
      <c r="D664" s="89">
        <f t="shared" si="737"/>
        <v>0.66666666666666663</v>
      </c>
      <c r="E664" s="89">
        <f t="shared" si="749"/>
        <v>1</v>
      </c>
      <c r="F664" s="89">
        <f t="shared" si="750"/>
        <v>0.66666666666666663</v>
      </c>
      <c r="G664" s="2">
        <f t="shared" si="732"/>
        <v>468.4</v>
      </c>
      <c r="H664" s="2">
        <f t="shared" si="733"/>
        <v>164261.80333333334</v>
      </c>
      <c r="I664" s="2">
        <f t="shared" si="738"/>
        <v>2.7260664245781068</v>
      </c>
      <c r="J664" s="72">
        <f t="shared" si="739"/>
        <v>1.0028597000273982</v>
      </c>
      <c r="L664" s="72">
        <f t="shared" si="735"/>
        <v>2.8556188640255112E-3</v>
      </c>
      <c r="M664" s="72">
        <f t="shared" ref="M664" si="762">LN(L664)</f>
        <v>-5.8584666943816321</v>
      </c>
    </row>
    <row r="665" spans="2:13" x14ac:dyDescent="0.25">
      <c r="B665" s="2">
        <f t="shared" si="748"/>
        <v>164261.80333333334</v>
      </c>
      <c r="C665" s="72">
        <v>703.6</v>
      </c>
      <c r="D665" s="89">
        <f t="shared" si="737"/>
        <v>0.66666666666666663</v>
      </c>
      <c r="E665" s="89">
        <f t="shared" si="749"/>
        <v>1</v>
      </c>
      <c r="F665" s="89">
        <f t="shared" si="750"/>
        <v>0.66666666666666663</v>
      </c>
      <c r="G665" s="2">
        <f t="shared" si="732"/>
        <v>469.06666666666666</v>
      </c>
      <c r="H665" s="2">
        <f t="shared" si="733"/>
        <v>164730.87000000002</v>
      </c>
      <c r="I665" s="2">
        <f t="shared" si="738"/>
        <v>2.7260552586249389</v>
      </c>
      <c r="J665" s="72">
        <f t="shared" si="739"/>
        <v>1.002855604024478</v>
      </c>
      <c r="L665" s="72">
        <f t="shared" si="735"/>
        <v>2.8515345327030104E-3</v>
      </c>
      <c r="M665" s="72">
        <f t="shared" ref="M665" si="763">LN(L665)</f>
        <v>-5.8598979970769882</v>
      </c>
    </row>
    <row r="666" spans="2:13" x14ac:dyDescent="0.25">
      <c r="B666" s="2">
        <f t="shared" si="748"/>
        <v>164730.87000000002</v>
      </c>
      <c r="C666" s="72">
        <v>704.6</v>
      </c>
      <c r="D666" s="89">
        <f t="shared" si="737"/>
        <v>0.66666666666666663</v>
      </c>
      <c r="E666" s="89">
        <f t="shared" si="749"/>
        <v>1</v>
      </c>
      <c r="F666" s="89">
        <f t="shared" si="750"/>
        <v>0.66666666666666663</v>
      </c>
      <c r="G666" s="2">
        <f t="shared" si="732"/>
        <v>469.73333333333335</v>
      </c>
      <c r="H666" s="2">
        <f t="shared" si="733"/>
        <v>165200.60333333336</v>
      </c>
      <c r="I666" s="2">
        <f t="shared" si="738"/>
        <v>2.7260441247575016</v>
      </c>
      <c r="J666" s="72">
        <f t="shared" si="739"/>
        <v>1.0028515197748507</v>
      </c>
      <c r="L666" s="72">
        <f t="shared" si="735"/>
        <v>2.8474619045720812E-3</v>
      </c>
      <c r="M666" s="72">
        <f t="shared" ref="M666" si="764">LN(L666)</f>
        <v>-5.8613272412848163</v>
      </c>
    </row>
    <row r="667" spans="2:13" x14ac:dyDescent="0.25">
      <c r="B667" s="2">
        <f t="shared" si="748"/>
        <v>165200.60333333336</v>
      </c>
      <c r="C667" s="72">
        <v>705.6</v>
      </c>
      <c r="D667" s="89">
        <f t="shared" si="737"/>
        <v>0.66666666666666663</v>
      </c>
      <c r="E667" s="89">
        <f t="shared" si="749"/>
        <v>1</v>
      </c>
      <c r="F667" s="89">
        <f t="shared" si="750"/>
        <v>0.66666666666666663</v>
      </c>
      <c r="G667" s="2">
        <f t="shared" si="732"/>
        <v>470.4</v>
      </c>
      <c r="H667" s="2">
        <f t="shared" si="733"/>
        <v>165671.00333333336</v>
      </c>
      <c r="I667" s="2">
        <f t="shared" si="738"/>
        <v>2.7260330228372736</v>
      </c>
      <c r="J667" s="72">
        <f t="shared" si="739"/>
        <v>1.0028474472278461</v>
      </c>
      <c r="L667" s="72">
        <f t="shared" si="735"/>
        <v>2.8434009292497373E-3</v>
      </c>
      <c r="M667" s="72">
        <f t="shared" ref="M667" si="765">LN(L667)</f>
        <v>-5.862754432953369</v>
      </c>
    </row>
    <row r="668" spans="2:13" x14ac:dyDescent="0.25">
      <c r="B668" s="2">
        <f t="shared" si="748"/>
        <v>165671.00333333336</v>
      </c>
      <c r="C668" s="72">
        <v>706.6</v>
      </c>
      <c r="D668" s="89">
        <f t="shared" si="737"/>
        <v>0.66666666666666663</v>
      </c>
      <c r="E668" s="89">
        <f t="shared" si="749"/>
        <v>1</v>
      </c>
      <c r="F668" s="89">
        <f t="shared" si="750"/>
        <v>0.66666666666666663</v>
      </c>
      <c r="G668" s="2">
        <f t="shared" si="732"/>
        <v>471.06666666666666</v>
      </c>
      <c r="H668" s="2">
        <f t="shared" si="733"/>
        <v>166142.07000000004</v>
      </c>
      <c r="I668" s="2">
        <f t="shared" si="738"/>
        <v>2.7260219527265326</v>
      </c>
      <c r="J668" s="72">
        <f t="shared" si="739"/>
        <v>1.0028433863330861</v>
      </c>
      <c r="L668" s="72">
        <f t="shared" si="735"/>
        <v>2.8393515566424825E-3</v>
      </c>
      <c r="M668" s="72">
        <f t="shared" ref="M668" si="766">LN(L668)</f>
        <v>-5.864179578005059</v>
      </c>
    </row>
    <row r="669" spans="2:13" x14ac:dyDescent="0.25">
      <c r="B669" s="2">
        <f t="shared" si="748"/>
        <v>166142.07000000004</v>
      </c>
      <c r="C669" s="72">
        <v>707.6</v>
      </c>
      <c r="D669" s="89">
        <f t="shared" si="737"/>
        <v>0.66666666666666663</v>
      </c>
      <c r="E669" s="89">
        <f t="shared" si="749"/>
        <v>1</v>
      </c>
      <c r="F669" s="89">
        <f t="shared" si="750"/>
        <v>0.66666666666666663</v>
      </c>
      <c r="G669" s="2">
        <f t="shared" si="732"/>
        <v>471.73333333333335</v>
      </c>
      <c r="H669" s="2">
        <f t="shared" si="733"/>
        <v>166613.80333333337</v>
      </c>
      <c r="I669" s="2">
        <f t="shared" si="738"/>
        <v>2.72601091428835</v>
      </c>
      <c r="J669" s="72">
        <f t="shared" si="739"/>
        <v>1.002839337040482</v>
      </c>
      <c r="L669" s="72">
        <f t="shared" si="735"/>
        <v>2.8353137369445513E-3</v>
      </c>
      <c r="M669" s="72">
        <f t="shared" ref="M669" si="767">LN(L669)</f>
        <v>-5.8656026823364993</v>
      </c>
    </row>
    <row r="670" spans="2:13" x14ac:dyDescent="0.25">
      <c r="B670" s="2">
        <f t="shared" si="748"/>
        <v>166613.80333333337</v>
      </c>
      <c r="C670" s="72">
        <v>708.6</v>
      </c>
      <c r="D670" s="89">
        <f t="shared" si="737"/>
        <v>0.66666666666666663</v>
      </c>
      <c r="E670" s="89">
        <f t="shared" si="749"/>
        <v>1</v>
      </c>
      <c r="F670" s="89">
        <f t="shared" si="750"/>
        <v>0.66666666666666663</v>
      </c>
      <c r="G670" s="2">
        <f t="shared" si="732"/>
        <v>472.4</v>
      </c>
      <c r="H670" s="2">
        <f t="shared" si="733"/>
        <v>167086.20333333337</v>
      </c>
      <c r="I670" s="2">
        <f t="shared" si="738"/>
        <v>2.7259999073865808</v>
      </c>
      <c r="J670" s="72">
        <f t="shared" si="739"/>
        <v>1.0028352993002321</v>
      </c>
      <c r="L670" s="72">
        <f t="shared" si="735"/>
        <v>2.8312874206350412E-3</v>
      </c>
      <c r="M670" s="72">
        <f t="shared" ref="M670" si="768">LN(L670)</f>
        <v>-5.8670237518189348</v>
      </c>
    </row>
    <row r="671" spans="2:13" x14ac:dyDescent="0.25">
      <c r="B671" s="2">
        <f t="shared" si="748"/>
        <v>167086.20333333337</v>
      </c>
      <c r="C671" s="72">
        <v>709.6</v>
      </c>
      <c r="D671" s="89">
        <f t="shared" si="737"/>
        <v>0.66666666666666663</v>
      </c>
      <c r="E671" s="89">
        <f t="shared" si="749"/>
        <v>1</v>
      </c>
      <c r="F671" s="89">
        <f t="shared" si="750"/>
        <v>0.66666666666666663</v>
      </c>
      <c r="G671" s="2">
        <f t="shared" si="732"/>
        <v>473.06666666666666</v>
      </c>
      <c r="H671" s="2">
        <f t="shared" si="733"/>
        <v>167559.27000000005</v>
      </c>
      <c r="I671" s="2">
        <f t="shared" si="738"/>
        <v>2.7259889318858659</v>
      </c>
      <c r="J671" s="72">
        <f t="shared" si="739"/>
        <v>1.0028312730628208</v>
      </c>
      <c r="L671" s="72">
        <f t="shared" si="735"/>
        <v>2.8272725584772606E-3</v>
      </c>
      <c r="M671" s="72">
        <f t="shared" ref="M671" si="769">LN(L671)</f>
        <v>-5.8684427922978974</v>
      </c>
    </row>
    <row r="672" spans="2:13" x14ac:dyDescent="0.25">
      <c r="B672" s="2">
        <f t="shared" si="748"/>
        <v>167559.27000000005</v>
      </c>
      <c r="C672" s="72">
        <v>710.6</v>
      </c>
      <c r="D672" s="89">
        <f t="shared" si="737"/>
        <v>0.66666666666666663</v>
      </c>
      <c r="E672" s="89">
        <f t="shared" si="749"/>
        <v>1</v>
      </c>
      <c r="F672" s="89">
        <f t="shared" si="750"/>
        <v>0.66666666666666663</v>
      </c>
      <c r="G672" s="2">
        <f t="shared" si="732"/>
        <v>473.73333333333335</v>
      </c>
      <c r="H672" s="2">
        <f t="shared" si="733"/>
        <v>168033.00333333338</v>
      </c>
      <c r="I672" s="2">
        <f t="shared" si="738"/>
        <v>2.725977987651619</v>
      </c>
      <c r="J672" s="72">
        <f t="shared" si="739"/>
        <v>1.0028272582790159</v>
      </c>
      <c r="L672" s="72">
        <f t="shared" si="735"/>
        <v>2.8232691015156394E-3</v>
      </c>
      <c r="M672" s="72">
        <f t="shared" ref="M672" si="770">LN(L672)</f>
        <v>-5.8698598095937289</v>
      </c>
    </row>
    <row r="673" spans="2:13" x14ac:dyDescent="0.25">
      <c r="B673" s="2">
        <f t="shared" si="748"/>
        <v>168033.00333333338</v>
      </c>
      <c r="C673" s="72">
        <v>711.6</v>
      </c>
      <c r="D673" s="89">
        <f t="shared" si="737"/>
        <v>0.66666666666666663</v>
      </c>
      <c r="E673" s="89">
        <f t="shared" si="749"/>
        <v>1</v>
      </c>
      <c r="F673" s="89">
        <f t="shared" si="750"/>
        <v>0.66666666666666663</v>
      </c>
      <c r="G673" s="2">
        <f t="shared" si="732"/>
        <v>474.4</v>
      </c>
      <c r="H673" s="2">
        <f t="shared" si="733"/>
        <v>168507.40333333338</v>
      </c>
      <c r="I673" s="2">
        <f t="shared" si="738"/>
        <v>2.7259670745500242</v>
      </c>
      <c r="J673" s="72">
        <f t="shared" si="739"/>
        <v>1.0028232548998657</v>
      </c>
      <c r="L673" s="72">
        <f t="shared" si="735"/>
        <v>2.8192770010735282E-3</v>
      </c>
      <c r="M673" s="72">
        <f t="shared" ref="M673" si="771">LN(L673)</f>
        <v>-5.8712748095017915</v>
      </c>
    </row>
    <row r="674" spans="2:13" x14ac:dyDescent="0.25">
      <c r="B674" s="2">
        <f t="shared" si="748"/>
        <v>168507.40333333338</v>
      </c>
      <c r="C674" s="72">
        <v>712.6</v>
      </c>
      <c r="D674" s="89">
        <f t="shared" si="737"/>
        <v>0.66666666666666663</v>
      </c>
      <c r="E674" s="89">
        <f t="shared" si="749"/>
        <v>1</v>
      </c>
      <c r="F674" s="89">
        <f t="shared" si="750"/>
        <v>0.66666666666666663</v>
      </c>
      <c r="G674" s="2">
        <f t="shared" si="732"/>
        <v>475.06666666666666</v>
      </c>
      <c r="H674" s="2">
        <f t="shared" si="733"/>
        <v>168982.47000000006</v>
      </c>
      <c r="I674" s="2">
        <f t="shared" si="738"/>
        <v>2.7259561924480327</v>
      </c>
      <c r="J674" s="72">
        <f t="shared" si="739"/>
        <v>1.0028192628766994</v>
      </c>
      <c r="L674" s="72">
        <f t="shared" si="735"/>
        <v>2.8152962087529846E-3</v>
      </c>
      <c r="M674" s="72">
        <f t="shared" ref="M674" si="772">LN(L674)</f>
        <v>-5.8726877977919845</v>
      </c>
    </row>
    <row r="675" spans="2:13" x14ac:dyDescent="0.25">
      <c r="B675" s="2">
        <f t="shared" si="748"/>
        <v>168982.47000000006</v>
      </c>
      <c r="C675" s="72">
        <v>713.6</v>
      </c>
      <c r="D675" s="89">
        <f t="shared" si="737"/>
        <v>0.66666666666666663</v>
      </c>
      <c r="E675" s="89">
        <f t="shared" si="749"/>
        <v>1</v>
      </c>
      <c r="F675" s="89">
        <f t="shared" si="750"/>
        <v>0.66666666666666663</v>
      </c>
      <c r="G675" s="2">
        <f t="shared" si="732"/>
        <v>475.73333333333335</v>
      </c>
      <c r="H675" s="2">
        <f t="shared" si="733"/>
        <v>169458.2033333334</v>
      </c>
      <c r="I675" s="2">
        <f t="shared" si="738"/>
        <v>2.7259453412133521</v>
      </c>
      <c r="J675" s="72">
        <f t="shared" si="739"/>
        <v>1.002815282161122</v>
      </c>
      <c r="L675" s="72">
        <f t="shared" si="735"/>
        <v>2.8113266764299163E-3</v>
      </c>
      <c r="M675" s="72">
        <f t="shared" ref="M675" si="773">LN(L675)</f>
        <v>-5.8740987802099074</v>
      </c>
    </row>
    <row r="676" spans="2:13" x14ac:dyDescent="0.25">
      <c r="B676" s="2">
        <f t="shared" si="748"/>
        <v>169458.2033333334</v>
      </c>
      <c r="C676" s="72">
        <v>714.6</v>
      </c>
      <c r="D676" s="89">
        <f t="shared" si="737"/>
        <v>0.66666666666666663</v>
      </c>
      <c r="E676" s="89">
        <f t="shared" si="749"/>
        <v>1</v>
      </c>
      <c r="F676" s="89">
        <f t="shared" si="750"/>
        <v>0.66666666666666663</v>
      </c>
      <c r="G676" s="2">
        <f t="shared" si="732"/>
        <v>476.4</v>
      </c>
      <c r="H676" s="2">
        <f t="shared" si="733"/>
        <v>169934.60333333339</v>
      </c>
      <c r="I676" s="2">
        <f t="shared" si="738"/>
        <v>2.7259345207144454</v>
      </c>
      <c r="J676" s="72">
        <f t="shared" si="739"/>
        <v>1.0028113127050149</v>
      </c>
      <c r="L676" s="72">
        <f t="shared" si="735"/>
        <v>2.8073683562547546E-3</v>
      </c>
      <c r="M676" s="72">
        <f t="shared" ref="M676" si="774">LN(L676)</f>
        <v>-5.8755077624760679</v>
      </c>
    </row>
    <row r="677" spans="2:13" x14ac:dyDescent="0.25">
      <c r="B677" s="2">
        <f t="shared" si="748"/>
        <v>169934.60333333339</v>
      </c>
      <c r="C677" s="72">
        <v>715.6</v>
      </c>
      <c r="D677" s="89">
        <f t="shared" si="737"/>
        <v>0.66666666666666663</v>
      </c>
      <c r="E677" s="89">
        <f t="shared" si="749"/>
        <v>1</v>
      </c>
      <c r="F677" s="89">
        <f t="shared" si="750"/>
        <v>0.66666666666666663</v>
      </c>
      <c r="G677" s="2">
        <f t="shared" si="732"/>
        <v>477.06666666666666</v>
      </c>
      <c r="H677" s="2">
        <f t="shared" si="733"/>
        <v>170411.67000000007</v>
      </c>
      <c r="I677" s="2">
        <f t="shared" si="738"/>
        <v>2.7259237308205244</v>
      </c>
      <c r="J677" s="72">
        <f t="shared" si="739"/>
        <v>1.0028073544605327</v>
      </c>
      <c r="L677" s="72">
        <f t="shared" si="735"/>
        <v>2.8034212006493656E-3</v>
      </c>
      <c r="M677" s="72">
        <f t="shared" ref="M677" si="775">LN(L677)</f>
        <v>-5.8769147502864332</v>
      </c>
    </row>
    <row r="678" spans="2:13" x14ac:dyDescent="0.25">
      <c r="B678" s="2">
        <f t="shared" si="748"/>
        <v>170411.67000000007</v>
      </c>
      <c r="C678" s="72">
        <v>716.6</v>
      </c>
      <c r="D678" s="89">
        <f t="shared" si="737"/>
        <v>0.66666666666666663</v>
      </c>
      <c r="E678" s="89">
        <f t="shared" si="749"/>
        <v>1</v>
      </c>
      <c r="F678" s="89">
        <f t="shared" si="750"/>
        <v>0.66666666666666663</v>
      </c>
      <c r="G678" s="2">
        <f t="shared" si="732"/>
        <v>477.73333333333335</v>
      </c>
      <c r="H678" s="2">
        <f t="shared" si="733"/>
        <v>170889.40333333341</v>
      </c>
      <c r="I678" s="2">
        <f t="shared" si="738"/>
        <v>2.7259129714015429</v>
      </c>
      <c r="J678" s="72">
        <f t="shared" si="739"/>
        <v>1.0028034073801011</v>
      </c>
      <c r="L678" s="72">
        <f t="shared" si="735"/>
        <v>2.7994851623046242E-3</v>
      </c>
      <c r="M678" s="72">
        <f t="shared" ref="M678" si="776">LN(L678)</f>
        <v>-5.8783197493127428</v>
      </c>
    </row>
    <row r="679" spans="2:13" x14ac:dyDescent="0.25">
      <c r="B679" s="2">
        <f t="shared" si="748"/>
        <v>170889.40333333341</v>
      </c>
      <c r="C679" s="72">
        <v>717.6</v>
      </c>
      <c r="D679" s="89">
        <f t="shared" si="737"/>
        <v>0.66666666666666663</v>
      </c>
      <c r="E679" s="89">
        <f t="shared" si="749"/>
        <v>1</v>
      </c>
      <c r="F679" s="89">
        <f t="shared" si="750"/>
        <v>0.66666666666666663</v>
      </c>
      <c r="G679" s="2">
        <f t="shared" si="732"/>
        <v>478.4</v>
      </c>
      <c r="H679" s="2">
        <f t="shared" si="733"/>
        <v>171367.8033333334</v>
      </c>
      <c r="I679" s="2">
        <f t="shared" si="738"/>
        <v>2.7259022423281922</v>
      </c>
      <c r="J679" s="72">
        <f t="shared" si="739"/>
        <v>1.0027994714164157</v>
      </c>
      <c r="L679" s="72">
        <f t="shared" si="735"/>
        <v>2.7955601941795421E-3</v>
      </c>
      <c r="M679" s="72">
        <f t="shared" ref="M679" si="777">LN(L679)</f>
        <v>-5.8797227652022839</v>
      </c>
    </row>
    <row r="680" spans="2:13" x14ac:dyDescent="0.25">
      <c r="B680" s="2">
        <f t="shared" si="748"/>
        <v>171367.8033333334</v>
      </c>
      <c r="C680" s="72">
        <v>718.6</v>
      </c>
      <c r="D680" s="89">
        <f t="shared" si="737"/>
        <v>0.66666666666666663</v>
      </c>
      <c r="E680" s="89">
        <f t="shared" si="749"/>
        <v>1</v>
      </c>
      <c r="F680" s="89">
        <f t="shared" si="750"/>
        <v>0.66666666666666663</v>
      </c>
      <c r="G680" s="2">
        <f t="shared" si="732"/>
        <v>479.06666666666666</v>
      </c>
      <c r="H680" s="2">
        <f t="shared" si="733"/>
        <v>171846.87000000008</v>
      </c>
      <c r="I680" s="2">
        <f t="shared" si="738"/>
        <v>2.7258915434718993</v>
      </c>
      <c r="J680" s="72">
        <f t="shared" si="739"/>
        <v>1.0027955465224401</v>
      </c>
      <c r="L680" s="72">
        <f t="shared" si="735"/>
        <v>2.7916462494992815E-3</v>
      </c>
      <c r="M680" s="72">
        <f t="shared" ref="M680" si="778">LN(L680)</f>
        <v>-5.8811238035780589</v>
      </c>
    </row>
    <row r="681" spans="2:13" x14ac:dyDescent="0.25">
      <c r="B681" s="2">
        <f t="shared" si="748"/>
        <v>171846.87000000008</v>
      </c>
      <c r="C681" s="72">
        <v>719.6</v>
      </c>
      <c r="D681" s="89">
        <f t="shared" si="737"/>
        <v>0.66666666666666663</v>
      </c>
      <c r="E681" s="89">
        <f t="shared" si="749"/>
        <v>1</v>
      </c>
      <c r="F681" s="89">
        <f t="shared" si="750"/>
        <v>0.66666666666666663</v>
      </c>
      <c r="G681" s="2">
        <f t="shared" si="732"/>
        <v>479.73333333333335</v>
      </c>
      <c r="H681" s="2">
        <f t="shared" si="733"/>
        <v>172326.60333333342</v>
      </c>
      <c r="I681" s="2">
        <f t="shared" si="738"/>
        <v>2.725880874704814</v>
      </c>
      <c r="J681" s="72">
        <f t="shared" si="739"/>
        <v>1.0027916326514026</v>
      </c>
      <c r="L681" s="72">
        <f t="shared" si="735"/>
        <v>2.7877432817518476E-3</v>
      </c>
      <c r="M681" s="72">
        <f t="shared" ref="M681" si="779">LN(L681)</f>
        <v>-5.8825228700394367</v>
      </c>
    </row>
    <row r="682" spans="2:13" x14ac:dyDescent="0.25">
      <c r="B682" s="2">
        <f t="shared" si="748"/>
        <v>172326.60333333342</v>
      </c>
      <c r="C682" s="72">
        <v>720.6</v>
      </c>
      <c r="D682" s="89">
        <f t="shared" si="737"/>
        <v>0.66666666666666663</v>
      </c>
      <c r="E682" s="89">
        <f t="shared" si="749"/>
        <v>1</v>
      </c>
      <c r="F682" s="89">
        <f t="shared" si="750"/>
        <v>0.66666666666666663</v>
      </c>
      <c r="G682" s="2">
        <f t="shared" si="732"/>
        <v>480.4</v>
      </c>
      <c r="H682" s="2">
        <f t="shared" si="733"/>
        <v>172807.00333333341</v>
      </c>
      <c r="I682" s="2">
        <f t="shared" si="738"/>
        <v>2.7258702358998121</v>
      </c>
      <c r="J682" s="72">
        <f t="shared" si="739"/>
        <v>1.0027877297567964</v>
      </c>
      <c r="L682" s="72">
        <f t="shared" si="735"/>
        <v>2.7838512446883173E-3</v>
      </c>
      <c r="M682" s="72">
        <f t="shared" ref="M682" si="780">LN(L682)</f>
        <v>-5.8839199701615401</v>
      </c>
    </row>
    <row r="683" spans="2:13" x14ac:dyDescent="0.25">
      <c r="B683" s="2">
        <f t="shared" si="748"/>
        <v>172807.00333333341</v>
      </c>
      <c r="C683" s="72">
        <v>721.6</v>
      </c>
      <c r="D683" s="89">
        <f t="shared" si="737"/>
        <v>0.66666666666666663</v>
      </c>
      <c r="E683" s="89">
        <f t="shared" si="749"/>
        <v>1</v>
      </c>
      <c r="F683" s="89">
        <f t="shared" si="750"/>
        <v>0.66666666666666663</v>
      </c>
      <c r="G683" s="2">
        <f t="shared" si="732"/>
        <v>481.06666666666666</v>
      </c>
      <c r="H683" s="2">
        <f t="shared" si="733"/>
        <v>173288.07000000009</v>
      </c>
      <c r="I683" s="2">
        <f t="shared" si="738"/>
        <v>2.7258596269304856</v>
      </c>
      <c r="J683" s="72">
        <f t="shared" si="739"/>
        <v>1.0027838377923766</v>
      </c>
      <c r="L683" s="72">
        <f t="shared" si="735"/>
        <v>2.7799700923197522E-3</v>
      </c>
      <c r="M683" s="72">
        <f t="shared" ref="M683" si="781">LN(L683)</f>
        <v>-5.8853151094958234</v>
      </c>
    </row>
    <row r="684" spans="2:13" x14ac:dyDescent="0.25">
      <c r="B684" s="2">
        <f t="shared" si="748"/>
        <v>173288.07000000009</v>
      </c>
      <c r="C684" s="72">
        <v>722.6</v>
      </c>
      <c r="D684" s="89">
        <f t="shared" si="737"/>
        <v>0.66666666666666663</v>
      </c>
      <c r="E684" s="89">
        <f t="shared" si="749"/>
        <v>1</v>
      </c>
      <c r="F684" s="89">
        <f t="shared" si="750"/>
        <v>0.66666666666666663</v>
      </c>
      <c r="G684" s="2">
        <f t="shared" si="732"/>
        <v>481.73333333333335</v>
      </c>
      <c r="H684" s="2">
        <f t="shared" si="733"/>
        <v>173769.80333333343</v>
      </c>
      <c r="I684" s="2">
        <f t="shared" si="738"/>
        <v>2.7258490476711374</v>
      </c>
      <c r="J684" s="72">
        <f t="shared" si="739"/>
        <v>1.0027799567121576</v>
      </c>
      <c r="L684" s="72">
        <f t="shared" si="735"/>
        <v>2.7760997789149922E-3</v>
      </c>
      <c r="M684" s="72">
        <f t="shared" ref="M684" si="782">LN(L684)</f>
        <v>-5.8867082935703463</v>
      </c>
    </row>
    <row r="685" spans="2:13" x14ac:dyDescent="0.25">
      <c r="B685" s="2">
        <f t="shared" si="748"/>
        <v>173769.80333333343</v>
      </c>
      <c r="C685" s="72">
        <v>723.6</v>
      </c>
      <c r="D685" s="89">
        <f t="shared" si="737"/>
        <v>0.66666666666666663</v>
      </c>
      <c r="E685" s="89">
        <f t="shared" si="749"/>
        <v>1</v>
      </c>
      <c r="F685" s="89">
        <f t="shared" si="750"/>
        <v>0.66666666666666663</v>
      </c>
      <c r="G685" s="2">
        <f t="shared" si="732"/>
        <v>482.4</v>
      </c>
      <c r="H685" s="2">
        <f t="shared" si="733"/>
        <v>174252.20333333343</v>
      </c>
      <c r="I685" s="2">
        <f t="shared" si="738"/>
        <v>2.7258384979967785</v>
      </c>
      <c r="J685" s="72">
        <f t="shared" si="739"/>
        <v>1.0027760864704129</v>
      </c>
      <c r="L685" s="72">
        <f t="shared" si="735"/>
        <v>2.772240259000002E-3</v>
      </c>
      <c r="M685" s="72">
        <f t="shared" ref="M685" si="783">LN(L685)</f>
        <v>-5.888099527889489</v>
      </c>
    </row>
    <row r="686" spans="2:13" x14ac:dyDescent="0.25">
      <c r="B686" s="2">
        <f t="shared" si="748"/>
        <v>174252.20333333343</v>
      </c>
      <c r="C686" s="72">
        <v>724.6</v>
      </c>
      <c r="D686" s="89">
        <f t="shared" si="737"/>
        <v>0.66666666666666663</v>
      </c>
      <c r="E686" s="89">
        <f t="shared" si="749"/>
        <v>1</v>
      </c>
      <c r="F686" s="89">
        <f t="shared" si="750"/>
        <v>0.66666666666666663</v>
      </c>
      <c r="G686" s="2">
        <f t="shared" si="732"/>
        <v>483.06666666666666</v>
      </c>
      <c r="H686" s="2">
        <f t="shared" si="733"/>
        <v>174735.27000000011</v>
      </c>
      <c r="I686" s="2">
        <f t="shared" si="738"/>
        <v>2.7258279777831227</v>
      </c>
      <c r="J686" s="72">
        <f t="shared" si="739"/>
        <v>1.0027722270216728</v>
      </c>
      <c r="L686" s="72">
        <f t="shared" si="735"/>
        <v>2.7683914873556669E-3</v>
      </c>
      <c r="M686" s="72">
        <f t="shared" ref="M686" si="784">LN(L686)</f>
        <v>-5.8894888179342271</v>
      </c>
    </row>
    <row r="687" spans="2:13" x14ac:dyDescent="0.25">
      <c r="B687" s="2">
        <f t="shared" si="748"/>
        <v>174735.27000000011</v>
      </c>
      <c r="C687" s="72">
        <v>725.6</v>
      </c>
      <c r="D687" s="89">
        <f t="shared" si="737"/>
        <v>0.66666666666666663</v>
      </c>
      <c r="E687" s="89">
        <f t="shared" si="749"/>
        <v>1</v>
      </c>
      <c r="F687" s="89">
        <f t="shared" si="750"/>
        <v>0.66666666666666663</v>
      </c>
      <c r="G687" s="2">
        <f t="shared" si="732"/>
        <v>483.73333333333335</v>
      </c>
      <c r="H687" s="2">
        <f t="shared" si="733"/>
        <v>175219.00333333344</v>
      </c>
      <c r="I687" s="2">
        <f t="shared" si="738"/>
        <v>2.7258174869065783</v>
      </c>
      <c r="J687" s="72">
        <f t="shared" si="739"/>
        <v>1.0027683783207211</v>
      </c>
      <c r="L687" s="72">
        <f t="shared" si="735"/>
        <v>2.7645534190149251E-3</v>
      </c>
      <c r="M687" s="72">
        <f t="shared" ref="M687" si="785">LN(L687)</f>
        <v>-5.8908761691626585</v>
      </c>
    </row>
    <row r="688" spans="2:13" x14ac:dyDescent="0.25">
      <c r="B688" s="2">
        <f t="shared" si="748"/>
        <v>175219.00333333344</v>
      </c>
      <c r="C688" s="72">
        <v>726.6</v>
      </c>
      <c r="D688" s="89">
        <f t="shared" si="737"/>
        <v>0.66666666666666663</v>
      </c>
      <c r="E688" s="89">
        <f t="shared" si="749"/>
        <v>1</v>
      </c>
      <c r="F688" s="89">
        <f t="shared" si="750"/>
        <v>0.66666666666666663</v>
      </c>
      <c r="G688" s="2">
        <f t="shared" si="732"/>
        <v>484.4</v>
      </c>
      <c r="H688" s="2">
        <f t="shared" si="733"/>
        <v>175703.40333333344</v>
      </c>
      <c r="I688" s="2">
        <f t="shared" si="738"/>
        <v>2.725807025244249</v>
      </c>
      <c r="J688" s="72">
        <f t="shared" si="739"/>
        <v>1.0027645403225955</v>
      </c>
      <c r="L688" s="72">
        <f t="shared" si="735"/>
        <v>2.7607260092627735E-3</v>
      </c>
      <c r="M688" s="72">
        <f t="shared" ref="M688" si="786">LN(L688)</f>
        <v>-5.892261587009493</v>
      </c>
    </row>
    <row r="689" spans="2:13" x14ac:dyDescent="0.25">
      <c r="B689" s="2">
        <f t="shared" si="748"/>
        <v>175703.40333333344</v>
      </c>
      <c r="C689" s="72">
        <v>727.6</v>
      </c>
      <c r="D689" s="89">
        <f t="shared" si="737"/>
        <v>0.66666666666666663</v>
      </c>
      <c r="E689" s="89">
        <f t="shared" si="749"/>
        <v>1</v>
      </c>
      <c r="F689" s="89">
        <f t="shared" si="750"/>
        <v>0.66666666666666663</v>
      </c>
      <c r="G689" s="2">
        <f t="shared" si="732"/>
        <v>485.06666666666666</v>
      </c>
      <c r="H689" s="2">
        <f t="shared" si="733"/>
        <v>176188.47000000012</v>
      </c>
      <c r="I689" s="2">
        <f t="shared" si="738"/>
        <v>2.7257965926739245</v>
      </c>
      <c r="J689" s="72">
        <f t="shared" si="739"/>
        <v>1.0027607129825848</v>
      </c>
      <c r="L689" s="72">
        <f t="shared" si="735"/>
        <v>2.756909213633404E-3</v>
      </c>
      <c r="M689" s="72">
        <f t="shared" ref="M689" si="787">LN(L689)</f>
        <v>-5.8936450768865782</v>
      </c>
    </row>
    <row r="690" spans="2:13" x14ac:dyDescent="0.25">
      <c r="B690" s="2">
        <f t="shared" si="748"/>
        <v>176188.47000000012</v>
      </c>
      <c r="C690" s="72">
        <v>728.6</v>
      </c>
      <c r="D690" s="89">
        <f t="shared" si="737"/>
        <v>0.66666666666666663</v>
      </c>
      <c r="E690" s="89">
        <f t="shared" si="749"/>
        <v>1</v>
      </c>
      <c r="F690" s="89">
        <f t="shared" si="750"/>
        <v>0.66666666666666663</v>
      </c>
      <c r="G690" s="2">
        <f t="shared" si="732"/>
        <v>485.73333333333335</v>
      </c>
      <c r="H690" s="2">
        <f t="shared" si="733"/>
        <v>176674.20333333345</v>
      </c>
      <c r="I690" s="2">
        <f t="shared" si="738"/>
        <v>2.7257861890740762</v>
      </c>
      <c r="J690" s="72">
        <f t="shared" si="739"/>
        <v>1.0027568962562268</v>
      </c>
      <c r="L690" s="72">
        <f t="shared" si="735"/>
        <v>2.7531029879084372E-3</v>
      </c>
      <c r="M690" s="72">
        <f t="shared" ref="M690" si="788">LN(L690)</f>
        <v>-5.8950266441830435</v>
      </c>
    </row>
    <row r="691" spans="2:13" x14ac:dyDescent="0.25">
      <c r="B691" s="2">
        <f t="shared" si="748"/>
        <v>176674.20333333345</v>
      </c>
      <c r="C691" s="72">
        <v>729.6</v>
      </c>
      <c r="D691" s="89">
        <f t="shared" si="737"/>
        <v>0.66666666666666663</v>
      </c>
      <c r="E691" s="89">
        <f t="shared" si="749"/>
        <v>1</v>
      </c>
      <c r="F691" s="89">
        <f t="shared" si="750"/>
        <v>0.66666666666666663</v>
      </c>
      <c r="G691" s="2">
        <f t="shared" si="732"/>
        <v>486.4</v>
      </c>
      <c r="H691" s="2">
        <f t="shared" si="733"/>
        <v>177160.60333333345</v>
      </c>
      <c r="I691" s="2">
        <f t="shared" si="738"/>
        <v>2.7257758143238551</v>
      </c>
      <c r="J691" s="72">
        <f t="shared" si="739"/>
        <v>1.0027530900993071</v>
      </c>
      <c r="L691" s="72">
        <f t="shared" si="735"/>
        <v>2.7493072881158271E-3</v>
      </c>
      <c r="M691" s="72">
        <f t="shared" ref="M691" si="789">LN(L691)</f>
        <v>-5.8964062942651978</v>
      </c>
    </row>
    <row r="692" spans="2:13" x14ac:dyDescent="0.25">
      <c r="B692" s="2">
        <f t="shared" si="748"/>
        <v>177160.60333333345</v>
      </c>
      <c r="C692" s="72">
        <v>730.6</v>
      </c>
      <c r="D692" s="89">
        <f t="shared" si="737"/>
        <v>0.66666666666666663</v>
      </c>
      <c r="E692" s="89">
        <f t="shared" si="749"/>
        <v>1</v>
      </c>
      <c r="F692" s="89">
        <f t="shared" si="750"/>
        <v>0.66666666666666663</v>
      </c>
      <c r="G692" s="2">
        <f t="shared" si="732"/>
        <v>487.06666666666666</v>
      </c>
      <c r="H692" s="2">
        <f t="shared" si="733"/>
        <v>177647.67000000013</v>
      </c>
      <c r="I692" s="2">
        <f t="shared" si="738"/>
        <v>2.7257654683030852</v>
      </c>
      <c r="J692" s="72">
        <f t="shared" si="739"/>
        <v>1.0027492944678578</v>
      </c>
      <c r="L692" s="72">
        <f t="shared" si="735"/>
        <v>2.7455220705278763E-3</v>
      </c>
      <c r="M692" s="72">
        <f t="shared" ref="M692" si="790">LN(L692)</f>
        <v>-5.8977840324767561</v>
      </c>
    </row>
    <row r="693" spans="2:13" x14ac:dyDescent="0.25">
      <c r="B693" s="2">
        <f t="shared" si="748"/>
        <v>177647.67000000013</v>
      </c>
      <c r="C693" s="72">
        <v>731.6</v>
      </c>
      <c r="D693" s="89">
        <f t="shared" si="737"/>
        <v>0.66666666666666663</v>
      </c>
      <c r="E693" s="89">
        <f t="shared" si="749"/>
        <v>1</v>
      </c>
      <c r="F693" s="89">
        <f t="shared" si="750"/>
        <v>0.66666666666666663</v>
      </c>
      <c r="G693" s="2">
        <f t="shared" si="732"/>
        <v>487.73333333333335</v>
      </c>
      <c r="H693" s="2">
        <f t="shared" si="733"/>
        <v>178135.40333333347</v>
      </c>
      <c r="I693" s="2">
        <f t="shared" si="738"/>
        <v>2.7257551508922568</v>
      </c>
      <c r="J693" s="72">
        <f t="shared" si="739"/>
        <v>1.0027455093181539</v>
      </c>
      <c r="L693" s="72">
        <f t="shared" si="735"/>
        <v>2.7417472916585889E-3</v>
      </c>
      <c r="M693" s="72">
        <f t="shared" ref="M693" si="791">LN(L693)</f>
        <v>-5.8991598641393104</v>
      </c>
    </row>
    <row r="694" spans="2:13" x14ac:dyDescent="0.25">
      <c r="B694" s="2">
        <f t="shared" si="748"/>
        <v>178135.40333333347</v>
      </c>
      <c r="C694" s="72">
        <v>732.6</v>
      </c>
      <c r="D694" s="89">
        <f t="shared" si="737"/>
        <v>0.66666666666666663</v>
      </c>
      <c r="E694" s="89">
        <f t="shared" si="749"/>
        <v>1</v>
      </c>
      <c r="F694" s="89">
        <f t="shared" si="750"/>
        <v>0.66666666666666663</v>
      </c>
      <c r="G694" s="2">
        <f t="shared" si="732"/>
        <v>488.4</v>
      </c>
      <c r="H694" s="2">
        <f t="shared" si="733"/>
        <v>178623.80333333346</v>
      </c>
      <c r="I694" s="2">
        <f t="shared" si="738"/>
        <v>2.725744861972526</v>
      </c>
      <c r="J694" s="72">
        <f t="shared" si="739"/>
        <v>1.0027417346067142</v>
      </c>
      <c r="L694" s="72">
        <f t="shared" si="735"/>
        <v>2.7379829082638998E-3</v>
      </c>
      <c r="M694" s="72">
        <f t="shared" ref="M694" si="792">LN(L694)</f>
        <v>-5.9005337945517624</v>
      </c>
    </row>
    <row r="695" spans="2:13" x14ac:dyDescent="0.25">
      <c r="B695" s="2">
        <f t="shared" si="748"/>
        <v>178623.80333333346</v>
      </c>
      <c r="C695" s="72">
        <v>733.6</v>
      </c>
      <c r="D695" s="89">
        <f t="shared" si="737"/>
        <v>0.66666666666666663</v>
      </c>
      <c r="E695" s="89">
        <f t="shared" si="749"/>
        <v>1</v>
      </c>
      <c r="F695" s="89">
        <f t="shared" si="750"/>
        <v>0.66666666666666663</v>
      </c>
      <c r="G695" s="2">
        <f t="shared" si="732"/>
        <v>489.06666666666666</v>
      </c>
      <c r="H695" s="2">
        <f t="shared" si="733"/>
        <v>179112.87000000014</v>
      </c>
      <c r="I695" s="2">
        <f t="shared" si="738"/>
        <v>2.7257346014257071</v>
      </c>
      <c r="J695" s="72">
        <f t="shared" si="739"/>
        <v>1.0027379702902979</v>
      </c>
      <c r="L695" s="72">
        <f t="shared" si="735"/>
        <v>2.7342288773383634E-3</v>
      </c>
      <c r="M695" s="72">
        <f t="shared" ref="M695" si="793">LN(L695)</f>
        <v>-5.901905828991044</v>
      </c>
    </row>
    <row r="696" spans="2:13" x14ac:dyDescent="0.25">
      <c r="B696" s="2">
        <f t="shared" si="748"/>
        <v>179112.87000000014</v>
      </c>
      <c r="C696" s="72">
        <v>734.6</v>
      </c>
      <c r="D696" s="89">
        <f t="shared" si="737"/>
        <v>0.66666666666666663</v>
      </c>
      <c r="E696" s="89">
        <f t="shared" si="749"/>
        <v>1</v>
      </c>
      <c r="F696" s="89">
        <f t="shared" si="750"/>
        <v>0.66666666666666663</v>
      </c>
      <c r="G696" s="2">
        <f t="shared" si="732"/>
        <v>489.73333333333335</v>
      </c>
      <c r="H696" s="2">
        <f t="shared" si="733"/>
        <v>179602.60333333348</v>
      </c>
      <c r="I696" s="2">
        <f t="shared" si="738"/>
        <v>2.725724369134269</v>
      </c>
      <c r="J696" s="72">
        <f t="shared" si="739"/>
        <v>1.002734216325903</v>
      </c>
      <c r="L696" s="72">
        <f t="shared" si="735"/>
        <v>2.7304851561140561E-3</v>
      </c>
      <c r="M696" s="72">
        <f t="shared" ref="M696" si="794">LN(L696)</f>
        <v>-5.903275972712037</v>
      </c>
    </row>
    <row r="697" spans="2:13" x14ac:dyDescent="0.25">
      <c r="B697" s="2">
        <f t="shared" si="748"/>
        <v>179602.60333333348</v>
      </c>
      <c r="C697" s="72">
        <v>735.6</v>
      </c>
      <c r="D697" s="89">
        <f t="shared" si="737"/>
        <v>0.66666666666666663</v>
      </c>
      <c r="E697" s="89">
        <f t="shared" si="749"/>
        <v>1</v>
      </c>
      <c r="F697" s="89">
        <f t="shared" si="750"/>
        <v>0.66666666666666663</v>
      </c>
      <c r="G697" s="2">
        <f t="shared" si="732"/>
        <v>490.4</v>
      </c>
      <c r="H697" s="2">
        <f t="shared" si="733"/>
        <v>180093.00333333347</v>
      </c>
      <c r="I697" s="2">
        <f t="shared" si="738"/>
        <v>2.7257141649813317</v>
      </c>
      <c r="J697" s="72">
        <f t="shared" si="739"/>
        <v>1.0027304726707655</v>
      </c>
      <c r="L697" s="72">
        <f t="shared" si="735"/>
        <v>2.7267517020592531E-3</v>
      </c>
      <c r="M697" s="72">
        <f t="shared" ref="M697" si="795">LN(L697)</f>
        <v>-5.9046442309475839</v>
      </c>
    </row>
    <row r="698" spans="2:13" x14ac:dyDescent="0.25">
      <c r="B698" s="2">
        <f t="shared" si="748"/>
        <v>180093.00333333347</v>
      </c>
      <c r="C698" s="72">
        <v>736.6</v>
      </c>
      <c r="D698" s="89">
        <f t="shared" si="737"/>
        <v>0.66666666666666663</v>
      </c>
      <c r="E698" s="89">
        <f t="shared" si="749"/>
        <v>1</v>
      </c>
      <c r="F698" s="89">
        <f t="shared" si="750"/>
        <v>0.66666666666666663</v>
      </c>
      <c r="G698" s="2">
        <f t="shared" si="732"/>
        <v>491.06666666666666</v>
      </c>
      <c r="H698" s="2">
        <f t="shared" si="733"/>
        <v>180584.07000000015</v>
      </c>
      <c r="I698" s="2">
        <f t="shared" si="738"/>
        <v>2.7257039888506593</v>
      </c>
      <c r="J698" s="72">
        <f t="shared" si="739"/>
        <v>1.0027267392823571</v>
      </c>
      <c r="L698" s="72">
        <f t="shared" si="735"/>
        <v>2.7230284728762275E-3</v>
      </c>
      <c r="M698" s="72">
        <f t="shared" ref="M698" si="796">LN(L698)</f>
        <v>-5.906010608908816</v>
      </c>
    </row>
    <row r="699" spans="2:13" x14ac:dyDescent="0.25">
      <c r="B699" s="2">
        <f t="shared" si="748"/>
        <v>180584.07000000015</v>
      </c>
      <c r="C699" s="72">
        <v>737.6</v>
      </c>
      <c r="D699" s="89">
        <f t="shared" si="737"/>
        <v>0.66666666666666663</v>
      </c>
      <c r="E699" s="89">
        <f t="shared" si="749"/>
        <v>1</v>
      </c>
      <c r="F699" s="89">
        <f t="shared" si="750"/>
        <v>0.66666666666666663</v>
      </c>
      <c r="G699" s="2">
        <f t="shared" si="732"/>
        <v>491.73333333333335</v>
      </c>
      <c r="H699" s="2">
        <f t="shared" si="733"/>
        <v>181075.80333333349</v>
      </c>
      <c r="I699" s="2">
        <f t="shared" si="738"/>
        <v>2.7256938406266578</v>
      </c>
      <c r="J699" s="72">
        <f t="shared" si="739"/>
        <v>1.0027230161183838</v>
      </c>
      <c r="L699" s="72">
        <f t="shared" si="735"/>
        <v>2.7193154265001481E-3</v>
      </c>
      <c r="M699" s="72">
        <f t="shared" ref="M699" si="797">LN(L699)</f>
        <v>-5.907375111785087</v>
      </c>
    </row>
    <row r="700" spans="2:13" x14ac:dyDescent="0.25">
      <c r="B700" s="2">
        <f t="shared" si="748"/>
        <v>181075.80333333349</v>
      </c>
      <c r="C700" s="72">
        <v>738.6</v>
      </c>
      <c r="D700" s="89">
        <f t="shared" si="737"/>
        <v>0.66666666666666663</v>
      </c>
      <c r="E700" s="89">
        <f t="shared" si="749"/>
        <v>1</v>
      </c>
      <c r="F700" s="89">
        <f t="shared" si="750"/>
        <v>0.66666666666666663</v>
      </c>
      <c r="G700" s="2">
        <f t="shared" si="732"/>
        <v>492.4</v>
      </c>
      <c r="H700" s="2">
        <f t="shared" si="733"/>
        <v>181568.20333333348</v>
      </c>
      <c r="I700" s="2">
        <f t="shared" si="738"/>
        <v>2.7256837201943691</v>
      </c>
      <c r="J700" s="72">
        <f t="shared" si="739"/>
        <v>1.0027193031367838</v>
      </c>
      <c r="L700" s="72">
        <f t="shared" si="735"/>
        <v>2.7156125210968749E-3</v>
      </c>
      <c r="M700" s="72">
        <f t="shared" ref="M700" si="798">LN(L700)</f>
        <v>-5.9087377447443208</v>
      </c>
    </row>
    <row r="701" spans="2:13" x14ac:dyDescent="0.25">
      <c r="B701" s="2">
        <f t="shared" si="748"/>
        <v>181568.20333333348</v>
      </c>
      <c r="C701" s="72">
        <v>739.6</v>
      </c>
      <c r="D701" s="89">
        <f t="shared" si="737"/>
        <v>0.66666666666666663</v>
      </c>
      <c r="E701" s="89">
        <f t="shared" si="749"/>
        <v>1</v>
      </c>
      <c r="F701" s="89">
        <f t="shared" si="750"/>
        <v>0.66666666666666663</v>
      </c>
      <c r="G701" s="2">
        <f t="shared" si="732"/>
        <v>493.06666666666666</v>
      </c>
      <c r="H701" s="2">
        <f t="shared" si="733"/>
        <v>182061.27000000016</v>
      </c>
      <c r="I701" s="2">
        <f t="shared" si="738"/>
        <v>2.7256736274394688</v>
      </c>
      <c r="J701" s="72">
        <f t="shared" si="739"/>
        <v>1.0027156002957274</v>
      </c>
      <c r="L701" s="72">
        <f t="shared" si="735"/>
        <v>2.7119197150625254E-3</v>
      </c>
      <c r="M701" s="72">
        <f t="shared" ref="M701" si="799">LN(L701)</f>
        <v>-5.9100985129326968</v>
      </c>
    </row>
    <row r="702" spans="2:13" x14ac:dyDescent="0.25">
      <c r="B702" s="2">
        <f t="shared" si="748"/>
        <v>182061.27000000016</v>
      </c>
      <c r="C702" s="72">
        <v>740.6</v>
      </c>
      <c r="D702" s="89">
        <f t="shared" si="737"/>
        <v>0.66666666666666663</v>
      </c>
      <c r="E702" s="89">
        <f t="shared" si="749"/>
        <v>1</v>
      </c>
      <c r="F702" s="89">
        <f t="shared" si="750"/>
        <v>0.66666666666666663</v>
      </c>
      <c r="G702" s="2">
        <f t="shared" si="732"/>
        <v>493.73333333333335</v>
      </c>
      <c r="H702" s="2">
        <f t="shared" si="733"/>
        <v>182555.0033333335</v>
      </c>
      <c r="I702" s="2">
        <f t="shared" si="738"/>
        <v>2.7256635622482586</v>
      </c>
      <c r="J702" s="72">
        <f t="shared" si="739"/>
        <v>1.0027119075536128</v>
      </c>
      <c r="L702" s="72">
        <f t="shared" si="735"/>
        <v>2.7082369670199395E-3</v>
      </c>
      <c r="M702" s="72">
        <f t="shared" ref="M702" si="800">LN(L702)</f>
        <v>-5.9114574214755011</v>
      </c>
    </row>
    <row r="703" spans="2:13" x14ac:dyDescent="0.25">
      <c r="B703" s="2">
        <f t="shared" si="748"/>
        <v>182555.0033333335</v>
      </c>
      <c r="C703" s="72">
        <v>741.6</v>
      </c>
      <c r="D703" s="89">
        <f t="shared" si="737"/>
        <v>0.66666666666666663</v>
      </c>
      <c r="E703" s="89">
        <f t="shared" si="749"/>
        <v>1</v>
      </c>
      <c r="F703" s="89">
        <f t="shared" si="750"/>
        <v>0.66666666666666663</v>
      </c>
      <c r="G703" s="2">
        <f t="shared" si="732"/>
        <v>494.4</v>
      </c>
      <c r="H703" s="2">
        <f t="shared" si="733"/>
        <v>183049.4033333335</v>
      </c>
      <c r="I703" s="2">
        <f t="shared" si="738"/>
        <v>2.7256535245076643</v>
      </c>
      <c r="J703" s="72">
        <f t="shared" si="739"/>
        <v>1.0027082248690673</v>
      </c>
      <c r="L703" s="72">
        <f t="shared" si="735"/>
        <v>2.7045642358191294E-3</v>
      </c>
      <c r="M703" s="72">
        <f t="shared" ref="M703" si="801">LN(L703)</f>
        <v>-5.9128144754764955</v>
      </c>
    </row>
    <row r="704" spans="2:13" x14ac:dyDescent="0.25">
      <c r="B704" s="2">
        <f t="shared" si="748"/>
        <v>183049.4033333335</v>
      </c>
      <c r="C704" s="72">
        <v>742.6</v>
      </c>
      <c r="D704" s="89">
        <f t="shared" si="737"/>
        <v>0.66666666666666663</v>
      </c>
      <c r="E704" s="89">
        <f t="shared" si="749"/>
        <v>1</v>
      </c>
      <c r="F704" s="89">
        <f t="shared" si="750"/>
        <v>0.66666666666666663</v>
      </c>
      <c r="G704" s="2">
        <f t="shared" si="732"/>
        <v>495.06666666666666</v>
      </c>
      <c r="H704" s="2">
        <f t="shared" si="733"/>
        <v>183544.47000000018</v>
      </c>
      <c r="I704" s="2">
        <f t="shared" si="738"/>
        <v>2.7256435141052324</v>
      </c>
      <c r="J704" s="72">
        <f t="shared" si="739"/>
        <v>1.0027045522009441</v>
      </c>
      <c r="L704" s="72">
        <f t="shared" si="735"/>
        <v>2.7009014805348553E-3</v>
      </c>
      <c r="M704" s="72">
        <f t="shared" ref="M704" si="802">LN(L704)</f>
        <v>-5.9141696800183619</v>
      </c>
    </row>
    <row r="705" spans="2:13" x14ac:dyDescent="0.25">
      <c r="B705" s="2">
        <f t="shared" si="748"/>
        <v>183544.47000000018</v>
      </c>
      <c r="C705" s="72">
        <v>743.6</v>
      </c>
      <c r="D705" s="89">
        <f t="shared" si="737"/>
        <v>0.66666666666666663</v>
      </c>
      <c r="E705" s="89">
        <f t="shared" si="749"/>
        <v>1</v>
      </c>
      <c r="F705" s="89">
        <f t="shared" si="750"/>
        <v>0.66666666666666663</v>
      </c>
      <c r="G705" s="2">
        <f t="shared" si="732"/>
        <v>495.73333333333335</v>
      </c>
      <c r="H705" s="2">
        <f t="shared" si="733"/>
        <v>184040.20333333351</v>
      </c>
      <c r="I705" s="2">
        <f t="shared" si="738"/>
        <v>2.7256335309291226</v>
      </c>
      <c r="J705" s="72">
        <f t="shared" si="739"/>
        <v>1.0027008895083209</v>
      </c>
      <c r="L705" s="72">
        <f t="shared" si="735"/>
        <v>2.6972486604646367E-3</v>
      </c>
      <c r="M705" s="72">
        <f t="shared" ref="M705" si="803">LN(L705)</f>
        <v>-5.9155230401629835</v>
      </c>
    </row>
    <row r="706" spans="2:13" x14ac:dyDescent="0.25">
      <c r="B706" s="2">
        <f t="shared" si="748"/>
        <v>184040.20333333351</v>
      </c>
      <c r="C706" s="72">
        <v>744.6</v>
      </c>
      <c r="D706" s="89">
        <f t="shared" si="737"/>
        <v>0.66666666666666663</v>
      </c>
      <c r="E706" s="89">
        <f t="shared" si="749"/>
        <v>1</v>
      </c>
      <c r="F706" s="89">
        <f t="shared" si="750"/>
        <v>0.66666666666666663</v>
      </c>
      <c r="G706" s="2">
        <f t="shared" si="732"/>
        <v>496.4</v>
      </c>
      <c r="H706" s="2">
        <f t="shared" si="733"/>
        <v>184536.60333333351</v>
      </c>
      <c r="I706" s="2">
        <f t="shared" si="738"/>
        <v>2.725623574868107</v>
      </c>
      <c r="J706" s="72">
        <f t="shared" si="739"/>
        <v>1.0026972367504992</v>
      </c>
      <c r="L706" s="72">
        <f t="shared" si="735"/>
        <v>2.693605735128321E-3</v>
      </c>
      <c r="M706" s="72">
        <f t="shared" ref="M706" si="804">LN(L706)</f>
        <v>-5.9168745609511575</v>
      </c>
    </row>
    <row r="707" spans="2:13" x14ac:dyDescent="0.25">
      <c r="B707" s="2">
        <f t="shared" si="748"/>
        <v>184536.60333333351</v>
      </c>
      <c r="C707" s="72">
        <v>745.6</v>
      </c>
      <c r="D707" s="89">
        <f t="shared" si="737"/>
        <v>0.66666666666666663</v>
      </c>
      <c r="E707" s="89">
        <f t="shared" si="749"/>
        <v>1</v>
      </c>
      <c r="F707" s="89">
        <f t="shared" si="750"/>
        <v>0.66666666666666663</v>
      </c>
      <c r="G707" s="2">
        <f t="shared" ref="G707:G725" si="805">C707*F707</f>
        <v>497.06666666666666</v>
      </c>
      <c r="H707" s="2">
        <f t="shared" ref="H707:H725" si="806">B707+G707</f>
        <v>185033.67000000019</v>
      </c>
      <c r="I707" s="2">
        <f t="shared" si="738"/>
        <v>2.7256136458115625</v>
      </c>
      <c r="J707" s="72">
        <f t="shared" si="739"/>
        <v>1.0026935938870014</v>
      </c>
      <c r="L707" s="72">
        <f t="shared" si="735"/>
        <v>2.689972664265431E-3</v>
      </c>
      <c r="M707" s="72">
        <f t="shared" ref="M707" si="807">LN(L707)</f>
        <v>-5.9182242474031339</v>
      </c>
    </row>
    <row r="708" spans="2:13" x14ac:dyDescent="0.25">
      <c r="B708" s="2">
        <f t="shared" si="748"/>
        <v>185033.67000000019</v>
      </c>
      <c r="C708" s="72">
        <v>746.6</v>
      </c>
      <c r="D708" s="89">
        <f t="shared" si="737"/>
        <v>0.66666666666666663</v>
      </c>
      <c r="E708" s="89">
        <f t="shared" si="749"/>
        <v>1</v>
      </c>
      <c r="F708" s="89">
        <f t="shared" si="750"/>
        <v>0.66666666666666663</v>
      </c>
      <c r="G708" s="2">
        <f t="shared" si="805"/>
        <v>497.73333333333335</v>
      </c>
      <c r="H708" s="2">
        <f t="shared" si="806"/>
        <v>185531.40333333352</v>
      </c>
      <c r="I708" s="2">
        <f t="shared" si="738"/>
        <v>2.7256037436494704</v>
      </c>
      <c r="J708" s="72">
        <f t="shared" si="739"/>
        <v>1.0026899608775708</v>
      </c>
      <c r="L708" s="72">
        <f t="shared" ref="L708:L725" si="808">LN(J708)</f>
        <v>2.6863494078345125E-3</v>
      </c>
      <c r="M708" s="72">
        <f t="shared" ref="M708" si="809">LN(L708)</f>
        <v>-5.9195721045184122</v>
      </c>
    </row>
    <row r="709" spans="2:13" x14ac:dyDescent="0.25">
      <c r="B709" s="2">
        <f t="shared" si="748"/>
        <v>185531.40333333352</v>
      </c>
      <c r="C709" s="72">
        <v>747.6</v>
      </c>
      <c r="D709" s="89">
        <f t="shared" ref="D709:D725" si="810">2/3</f>
        <v>0.66666666666666663</v>
      </c>
      <c r="E709" s="89">
        <f t="shared" si="749"/>
        <v>1</v>
      </c>
      <c r="F709" s="89">
        <f t="shared" si="750"/>
        <v>0.66666666666666663</v>
      </c>
      <c r="G709" s="2">
        <f t="shared" si="805"/>
        <v>498.4</v>
      </c>
      <c r="H709" s="2">
        <f t="shared" si="806"/>
        <v>186029.80333333352</v>
      </c>
      <c r="I709" s="2">
        <f t="shared" ref="I709:I725" si="811">(EXP(H709/H708))</f>
        <v>2.725593868272409</v>
      </c>
      <c r="J709" s="72">
        <f t="shared" ref="J709:J725" si="812">H709/H708</f>
        <v>1.0026863376821689</v>
      </c>
      <c r="L709" s="72">
        <f t="shared" si="808"/>
        <v>2.6827359260111448E-3</v>
      </c>
      <c r="M709" s="72">
        <f t="shared" ref="M709" si="813">LN(L709)</f>
        <v>-5.9209181372760469</v>
      </c>
    </row>
    <row r="710" spans="2:13" x14ac:dyDescent="0.25">
      <c r="B710" s="2">
        <f t="shared" si="748"/>
        <v>186029.80333333352</v>
      </c>
      <c r="C710" s="72">
        <v>748.6</v>
      </c>
      <c r="D710" s="89">
        <f t="shared" si="810"/>
        <v>0.66666666666666663</v>
      </c>
      <c r="E710" s="89">
        <f t="shared" si="749"/>
        <v>1</v>
      </c>
      <c r="F710" s="89">
        <f t="shared" si="750"/>
        <v>0.66666666666666663</v>
      </c>
      <c r="G710" s="2">
        <f t="shared" si="805"/>
        <v>499.06666666666666</v>
      </c>
      <c r="H710" s="2">
        <f t="shared" si="806"/>
        <v>186528.8700000002</v>
      </c>
      <c r="I710" s="2">
        <f t="shared" si="811"/>
        <v>2.7255840195715524</v>
      </c>
      <c r="J710" s="72">
        <f t="shared" si="812"/>
        <v>1.0026827242609746</v>
      </c>
      <c r="L710" s="72">
        <f t="shared" si="808"/>
        <v>2.6791321791868449E-3</v>
      </c>
      <c r="M710" s="72">
        <f t="shared" ref="M710" si="814">LN(L710)</f>
        <v>-5.9222623506346119</v>
      </c>
    </row>
    <row r="711" spans="2:13" x14ac:dyDescent="0.25">
      <c r="B711" s="2">
        <f t="shared" si="748"/>
        <v>186528.8700000002</v>
      </c>
      <c r="C711" s="72">
        <v>749.6</v>
      </c>
      <c r="D711" s="89">
        <f t="shared" si="810"/>
        <v>0.66666666666666663</v>
      </c>
      <c r="E711" s="89">
        <f t="shared" si="749"/>
        <v>1</v>
      </c>
      <c r="F711" s="89">
        <f t="shared" si="750"/>
        <v>0.66666666666666663</v>
      </c>
      <c r="G711" s="2">
        <f t="shared" si="805"/>
        <v>499.73333333333335</v>
      </c>
      <c r="H711" s="2">
        <f t="shared" si="806"/>
        <v>187028.60333333354</v>
      </c>
      <c r="I711" s="2">
        <f t="shared" si="811"/>
        <v>2.7255741974386636</v>
      </c>
      <c r="J711" s="72">
        <f t="shared" si="812"/>
        <v>1.0026791205743826</v>
      </c>
      <c r="L711" s="72">
        <f t="shared" si="808"/>
        <v>2.6755381279673016E-3</v>
      </c>
      <c r="M711" s="72">
        <f t="shared" ref="M711" si="815">LN(L711)</f>
        <v>-5.9236047495324335</v>
      </c>
    </row>
    <row r="712" spans="2:13" x14ac:dyDescent="0.25">
      <c r="B712" s="2">
        <f t="shared" si="748"/>
        <v>187028.60333333354</v>
      </c>
      <c r="C712" s="72">
        <v>750.6</v>
      </c>
      <c r="D712" s="89">
        <f t="shared" si="810"/>
        <v>0.66666666666666663</v>
      </c>
      <c r="E712" s="89">
        <f t="shared" si="749"/>
        <v>1</v>
      </c>
      <c r="F712" s="89">
        <f t="shared" si="750"/>
        <v>0.66666666666666663</v>
      </c>
      <c r="G712" s="2">
        <f t="shared" si="805"/>
        <v>500.4</v>
      </c>
      <c r="H712" s="2">
        <f t="shared" si="806"/>
        <v>187529.00333333353</v>
      </c>
      <c r="I712" s="2">
        <f t="shared" si="811"/>
        <v>2.7255644017660927</v>
      </c>
      <c r="J712" s="72">
        <f t="shared" si="812"/>
        <v>1.0026755265830016</v>
      </c>
      <c r="L712" s="72">
        <f t="shared" si="808"/>
        <v>2.671953733171055E-3</v>
      </c>
      <c r="M712" s="72">
        <f t="shared" ref="M712" si="816">LN(L712)</f>
        <v>-5.9249453388876461</v>
      </c>
    </row>
    <row r="713" spans="2:13" x14ac:dyDescent="0.25">
      <c r="B713" s="2">
        <f t="shared" si="748"/>
        <v>187529.00333333353</v>
      </c>
      <c r="C713" s="72">
        <v>751.6</v>
      </c>
      <c r="D713" s="89">
        <f t="shared" si="810"/>
        <v>0.66666666666666663</v>
      </c>
      <c r="E713" s="89">
        <f t="shared" si="749"/>
        <v>1</v>
      </c>
      <c r="F713" s="89">
        <f t="shared" si="750"/>
        <v>0.66666666666666663</v>
      </c>
      <c r="G713" s="2">
        <f t="shared" si="805"/>
        <v>501.06666666666666</v>
      </c>
      <c r="H713" s="2">
        <f t="shared" si="806"/>
        <v>188030.07000000021</v>
      </c>
      <c r="I713" s="2">
        <f t="shared" si="811"/>
        <v>2.7255546324467721</v>
      </c>
      <c r="J713" s="72">
        <f t="shared" si="812"/>
        <v>1.0026719422476535</v>
      </c>
      <c r="L713" s="72">
        <f t="shared" si="808"/>
        <v>2.6683789558281765E-3</v>
      </c>
      <c r="M713" s="72">
        <f t="shared" ref="M713" si="817">LN(L713)</f>
        <v>-5.9262841235982604</v>
      </c>
    </row>
    <row r="714" spans="2:13" x14ac:dyDescent="0.25">
      <c r="B714" s="2">
        <f t="shared" si="748"/>
        <v>188030.07000000021</v>
      </c>
      <c r="C714" s="72">
        <v>752.6</v>
      </c>
      <c r="D714" s="89">
        <f t="shared" si="810"/>
        <v>0.66666666666666663</v>
      </c>
      <c r="E714" s="89">
        <f t="shared" si="749"/>
        <v>1</v>
      </c>
      <c r="F714" s="89">
        <f t="shared" si="750"/>
        <v>0.66666666666666663</v>
      </c>
      <c r="G714" s="2">
        <f t="shared" si="805"/>
        <v>501.73333333333335</v>
      </c>
      <c r="H714" s="2">
        <f t="shared" si="806"/>
        <v>188531.80333333355</v>
      </c>
      <c r="I714" s="2">
        <f t="shared" si="811"/>
        <v>2.7255448893742114</v>
      </c>
      <c r="J714" s="72">
        <f t="shared" si="812"/>
        <v>1.0026683675293708</v>
      </c>
      <c r="L714" s="72">
        <f t="shared" si="808"/>
        <v>2.6648137571780597E-3</v>
      </c>
      <c r="M714" s="72">
        <f t="shared" ref="M714" si="818">LN(L714)</f>
        <v>-5.927621108542569</v>
      </c>
    </row>
    <row r="715" spans="2:13" x14ac:dyDescent="0.25">
      <c r="B715" s="2">
        <f t="shared" si="748"/>
        <v>188531.80333333355</v>
      </c>
      <c r="C715" s="72">
        <v>753.6</v>
      </c>
      <c r="D715" s="89">
        <f t="shared" si="810"/>
        <v>0.66666666666666663</v>
      </c>
      <c r="E715" s="89">
        <f t="shared" si="749"/>
        <v>1</v>
      </c>
      <c r="F715" s="89">
        <f t="shared" si="750"/>
        <v>0.66666666666666663</v>
      </c>
      <c r="G715" s="2">
        <f t="shared" si="805"/>
        <v>502.4</v>
      </c>
      <c r="H715" s="2">
        <f t="shared" si="806"/>
        <v>189034.20333333354</v>
      </c>
      <c r="I715" s="2">
        <f t="shared" si="811"/>
        <v>2.7255351724424965</v>
      </c>
      <c r="J715" s="72">
        <f t="shared" si="812"/>
        <v>1.0026648023893969</v>
      </c>
      <c r="L715" s="72">
        <f t="shared" si="808"/>
        <v>2.6612580986696507E-3</v>
      </c>
      <c r="M715" s="72">
        <f t="shared" ref="M715" si="819">LN(L715)</f>
        <v>-5.9289562985786315</v>
      </c>
    </row>
    <row r="716" spans="2:13" x14ac:dyDescent="0.25">
      <c r="B716" s="2">
        <f t="shared" si="748"/>
        <v>189034.20333333354</v>
      </c>
      <c r="C716" s="72">
        <v>754.6</v>
      </c>
      <c r="D716" s="89">
        <f t="shared" si="810"/>
        <v>0.66666666666666663</v>
      </c>
      <c r="E716" s="89">
        <f t="shared" si="749"/>
        <v>1</v>
      </c>
      <c r="F716" s="89">
        <f t="shared" si="750"/>
        <v>0.66666666666666663</v>
      </c>
      <c r="G716" s="2">
        <f t="shared" si="805"/>
        <v>503.06666666666666</v>
      </c>
      <c r="H716" s="2">
        <f t="shared" si="806"/>
        <v>189537.27000000022</v>
      </c>
      <c r="I716" s="2">
        <f t="shared" si="811"/>
        <v>2.7255254815462839</v>
      </c>
      <c r="J716" s="72">
        <f t="shared" si="812"/>
        <v>1.0026612467891833</v>
      </c>
      <c r="L716" s="72">
        <f t="shared" si="808"/>
        <v>2.6577119419585763E-3</v>
      </c>
      <c r="M716" s="72">
        <f t="shared" ref="M716" si="820">LN(L716)</f>
        <v>-5.9302896985449394</v>
      </c>
    </row>
    <row r="717" spans="2:13" x14ac:dyDescent="0.25">
      <c r="B717" s="2">
        <f t="shared" ref="B717:B725" si="821">H716</f>
        <v>189537.27000000022</v>
      </c>
      <c r="C717" s="72">
        <v>755.6</v>
      </c>
      <c r="D717" s="89">
        <f t="shared" si="810"/>
        <v>0.66666666666666663</v>
      </c>
      <c r="E717" s="89">
        <f t="shared" ref="E717:E725" si="822">E716</f>
        <v>1</v>
      </c>
      <c r="F717" s="89">
        <f t="shared" ref="F717:F725" si="823">POWER(D717,E717)</f>
        <v>0.66666666666666663</v>
      </c>
      <c r="G717" s="2">
        <f t="shared" si="805"/>
        <v>503.73333333333335</v>
      </c>
      <c r="H717" s="2">
        <f t="shared" si="806"/>
        <v>190041.00333333356</v>
      </c>
      <c r="I717" s="2">
        <f t="shared" si="811"/>
        <v>2.7255158165807951</v>
      </c>
      <c r="J717" s="72">
        <f t="shared" si="812"/>
        <v>1.0026577006903885</v>
      </c>
      <c r="L717" s="72">
        <f t="shared" si="808"/>
        <v>2.654175248906045E-3</v>
      </c>
      <c r="M717" s="72">
        <f t="shared" ref="M717" si="824">LN(L717)</f>
        <v>-5.9316213132604094</v>
      </c>
    </row>
    <row r="718" spans="2:13" x14ac:dyDescent="0.25">
      <c r="B718" s="2">
        <f t="shared" si="821"/>
        <v>190041.00333333356</v>
      </c>
      <c r="C718" s="72">
        <v>756.6</v>
      </c>
      <c r="D718" s="89">
        <f t="shared" si="810"/>
        <v>0.66666666666666663</v>
      </c>
      <c r="E718" s="89">
        <f t="shared" si="822"/>
        <v>1</v>
      </c>
      <c r="F718" s="89">
        <f t="shared" si="823"/>
        <v>0.66666666666666663</v>
      </c>
      <c r="G718" s="2">
        <f t="shared" si="805"/>
        <v>504.4</v>
      </c>
      <c r="H718" s="2">
        <f t="shared" si="806"/>
        <v>190545.40333333355</v>
      </c>
      <c r="I718" s="2">
        <f t="shared" si="811"/>
        <v>2.7255061774418143</v>
      </c>
      <c r="J718" s="72">
        <f t="shared" si="812"/>
        <v>1.0026541640548765</v>
      </c>
      <c r="L718" s="72">
        <f t="shared" si="808"/>
        <v>2.6506479815775236E-3</v>
      </c>
      <c r="M718" s="72">
        <f t="shared" ref="M718" si="825">LN(L718)</f>
        <v>-5.9329511475244701</v>
      </c>
    </row>
    <row r="719" spans="2:13" x14ac:dyDescent="0.25">
      <c r="B719" s="2">
        <f t="shared" si="821"/>
        <v>190545.40333333355</v>
      </c>
      <c r="C719" s="72">
        <v>757.6</v>
      </c>
      <c r="D719" s="89">
        <f t="shared" si="810"/>
        <v>0.66666666666666663</v>
      </c>
      <c r="E719" s="89">
        <f t="shared" si="822"/>
        <v>1</v>
      </c>
      <c r="F719" s="89">
        <f t="shared" si="823"/>
        <v>0.66666666666666663</v>
      </c>
      <c r="G719" s="2">
        <f t="shared" si="805"/>
        <v>505.06666666666666</v>
      </c>
      <c r="H719" s="2">
        <f t="shared" si="806"/>
        <v>191050.47000000023</v>
      </c>
      <c r="I719" s="2">
        <f t="shared" si="811"/>
        <v>2.7254965640256881</v>
      </c>
      <c r="J719" s="72">
        <f t="shared" si="812"/>
        <v>1.0026506368447163</v>
      </c>
      <c r="L719" s="72">
        <f t="shared" si="808"/>
        <v>2.6471301022420813E-3</v>
      </c>
      <c r="M719" s="72">
        <f t="shared" ref="M719" si="826">LN(L719)</f>
        <v>-5.934279206116897</v>
      </c>
    </row>
    <row r="720" spans="2:13" x14ac:dyDescent="0.25">
      <c r="B720" s="2">
        <f t="shared" si="821"/>
        <v>191050.47000000023</v>
      </c>
      <c r="C720" s="72">
        <v>758.6</v>
      </c>
      <c r="D720" s="89">
        <f t="shared" si="810"/>
        <v>0.66666666666666663</v>
      </c>
      <c r="E720" s="89">
        <f t="shared" si="822"/>
        <v>1</v>
      </c>
      <c r="F720" s="89">
        <f t="shared" si="823"/>
        <v>0.66666666666666663</v>
      </c>
      <c r="G720" s="2">
        <f t="shared" si="805"/>
        <v>505.73333333333335</v>
      </c>
      <c r="H720" s="2">
        <f t="shared" si="806"/>
        <v>191556.20333333357</v>
      </c>
      <c r="I720" s="2">
        <f t="shared" si="811"/>
        <v>2.7254869762293152</v>
      </c>
      <c r="J720" s="72">
        <f t="shared" si="812"/>
        <v>1.0026471190221795</v>
      </c>
      <c r="L720" s="72">
        <f t="shared" si="808"/>
        <v>2.6436215733699614E-3</v>
      </c>
      <c r="M720" s="72">
        <f t="shared" ref="M720" si="827">LN(L720)</f>
        <v>-5.9356054937983229</v>
      </c>
    </row>
    <row r="721" spans="2:13" x14ac:dyDescent="0.25">
      <c r="B721" s="2">
        <f t="shared" si="821"/>
        <v>191556.20333333357</v>
      </c>
      <c r="C721" s="72">
        <v>759.6</v>
      </c>
      <c r="D721" s="89">
        <f t="shared" si="810"/>
        <v>0.66666666666666663</v>
      </c>
      <c r="E721" s="89">
        <f t="shared" si="822"/>
        <v>1</v>
      </c>
      <c r="F721" s="89">
        <f t="shared" si="823"/>
        <v>0.66666666666666663</v>
      </c>
      <c r="G721" s="2">
        <f t="shared" si="805"/>
        <v>506.4</v>
      </c>
      <c r="H721" s="2">
        <f t="shared" si="806"/>
        <v>192062.60333333357</v>
      </c>
      <c r="I721" s="2">
        <f t="shared" si="811"/>
        <v>2.7254774139501472</v>
      </c>
      <c r="J721" s="72">
        <f t="shared" si="812"/>
        <v>1.0026436105497392</v>
      </c>
      <c r="L721" s="72">
        <f t="shared" si="808"/>
        <v>2.6401223576317003E-3</v>
      </c>
      <c r="M721" s="72">
        <f t="shared" ref="M721" si="828">LN(L721)</f>
        <v>-5.9369300153101632</v>
      </c>
    </row>
    <row r="722" spans="2:13" x14ac:dyDescent="0.25">
      <c r="B722" s="2">
        <f t="shared" si="821"/>
        <v>192062.60333333357</v>
      </c>
      <c r="C722" s="72">
        <v>760.6</v>
      </c>
      <c r="D722" s="89">
        <f t="shared" si="810"/>
        <v>0.66666666666666663</v>
      </c>
      <c r="E722" s="89">
        <f t="shared" si="822"/>
        <v>1</v>
      </c>
      <c r="F722" s="89">
        <f t="shared" si="823"/>
        <v>0.66666666666666663</v>
      </c>
      <c r="G722" s="2">
        <f t="shared" si="805"/>
        <v>507.06666666666666</v>
      </c>
      <c r="H722" s="2">
        <f t="shared" si="806"/>
        <v>192569.67000000025</v>
      </c>
      <c r="I722" s="2">
        <f t="shared" si="811"/>
        <v>2.7254678770861842</v>
      </c>
      <c r="J722" s="72">
        <f t="shared" si="812"/>
        <v>1.0026401113900691</v>
      </c>
      <c r="L722" s="72">
        <f t="shared" si="808"/>
        <v>2.636632417897251E-3</v>
      </c>
      <c r="M722" s="72">
        <f t="shared" ref="M722" si="829">LN(L722)</f>
        <v>-5.938252775374548</v>
      </c>
    </row>
    <row r="723" spans="2:13" x14ac:dyDescent="0.25">
      <c r="B723" s="2">
        <f t="shared" si="821"/>
        <v>192569.67000000025</v>
      </c>
      <c r="C723" s="72">
        <v>761.6</v>
      </c>
      <c r="D723" s="89">
        <f t="shared" si="810"/>
        <v>0.66666666666666663</v>
      </c>
      <c r="E723" s="89">
        <f t="shared" si="822"/>
        <v>1</v>
      </c>
      <c r="F723" s="89">
        <f t="shared" si="823"/>
        <v>0.66666666666666663</v>
      </c>
      <c r="G723" s="2">
        <f t="shared" si="805"/>
        <v>507.73333333333335</v>
      </c>
      <c r="H723" s="2">
        <f t="shared" si="806"/>
        <v>193077.40333333358</v>
      </c>
      <c r="I723" s="2">
        <f t="shared" si="811"/>
        <v>2.7254583655359697</v>
      </c>
      <c r="J723" s="72">
        <f t="shared" si="812"/>
        <v>1.0026366215060416</v>
      </c>
      <c r="L723" s="72">
        <f t="shared" si="808"/>
        <v>2.6331517172335532E-3</v>
      </c>
      <c r="M723" s="72">
        <f t="shared" ref="M723" si="830">LN(L723)</f>
        <v>-5.9395737786948395</v>
      </c>
    </row>
    <row r="724" spans="2:13" x14ac:dyDescent="0.25">
      <c r="B724" s="2">
        <f t="shared" si="821"/>
        <v>193077.40333333358</v>
      </c>
      <c r="C724" s="72">
        <v>762.6</v>
      </c>
      <c r="D724" s="89">
        <f t="shared" si="810"/>
        <v>0.66666666666666663</v>
      </c>
      <c r="E724" s="89">
        <f t="shared" si="822"/>
        <v>1</v>
      </c>
      <c r="F724" s="89">
        <f t="shared" si="823"/>
        <v>0.66666666666666663</v>
      </c>
      <c r="G724" s="2">
        <f t="shared" si="805"/>
        <v>508.4</v>
      </c>
      <c r="H724" s="2">
        <f t="shared" si="806"/>
        <v>193585.80333333358</v>
      </c>
      <c r="I724" s="2">
        <f t="shared" si="811"/>
        <v>2.7254488791985874</v>
      </c>
      <c r="J724" s="72">
        <f t="shared" si="812"/>
        <v>1.0026331408607265</v>
      </c>
      <c r="L724" s="72">
        <f t="shared" si="808"/>
        <v>2.6296802189040968E-3</v>
      </c>
      <c r="M724" s="72">
        <f t="shared" ref="M724" si="831">LN(L724)</f>
        <v>-5.9408930299554044</v>
      </c>
    </row>
    <row r="725" spans="2:13" x14ac:dyDescent="0.25">
      <c r="B725" s="2">
        <f t="shared" si="821"/>
        <v>193585.80333333358</v>
      </c>
      <c r="C725" s="72">
        <v>763.6</v>
      </c>
      <c r="D725" s="89">
        <f t="shared" si="810"/>
        <v>0.66666666666666663</v>
      </c>
      <c r="E725" s="89">
        <f t="shared" si="822"/>
        <v>1</v>
      </c>
      <c r="F725" s="89">
        <f t="shared" si="823"/>
        <v>0.66666666666666663</v>
      </c>
      <c r="G725" s="2">
        <f t="shared" si="805"/>
        <v>509.06666666666666</v>
      </c>
      <c r="H725" s="2">
        <f t="shared" si="806"/>
        <v>194094.87000000026</v>
      </c>
      <c r="I725" s="2">
        <f t="shared" si="811"/>
        <v>2.7254394179736603</v>
      </c>
      <c r="J725" s="72">
        <f t="shared" si="812"/>
        <v>1.0026296694173906</v>
      </c>
      <c r="L725" s="72">
        <f t="shared" si="808"/>
        <v>2.6262178863678217E-3</v>
      </c>
      <c r="M725" s="72">
        <f t="shared" ref="M725" si="832">LN(L725)</f>
        <v>-5.942210533821636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84"/>
  <sheetViews>
    <sheetView topLeftCell="F11" zoomScale="130" zoomScaleNormal="130" workbookViewId="0">
      <selection activeCell="W61" sqref="W61"/>
    </sheetView>
  </sheetViews>
  <sheetFormatPr baseColWidth="10" defaultRowHeight="15" x14ac:dyDescent="0.25"/>
  <cols>
    <col min="2" max="2" width="11.42578125" style="72"/>
    <col min="3" max="4" width="4.7109375" style="34" customWidth="1"/>
    <col min="5" max="5" width="4.7109375" style="88" customWidth="1"/>
    <col min="6" max="10" width="5.7109375" style="88" customWidth="1"/>
    <col min="11" max="11" width="4.7109375" style="88" customWidth="1"/>
    <col min="12" max="12" width="11.42578125" style="88"/>
    <col min="22" max="22" width="11.42578125" style="1"/>
  </cols>
  <sheetData>
    <row r="1" spans="3:39" x14ac:dyDescent="0.25">
      <c r="Q1">
        <v>1</v>
      </c>
      <c r="R1">
        <f>Q1+1</f>
        <v>2</v>
      </c>
      <c r="S1" s="72">
        <f t="shared" ref="S1:X1" si="0">R1+1</f>
        <v>3</v>
      </c>
      <c r="T1" s="72">
        <f t="shared" si="0"/>
        <v>4</v>
      </c>
      <c r="U1" s="72">
        <f t="shared" si="0"/>
        <v>5</v>
      </c>
      <c r="V1" s="72">
        <f t="shared" si="0"/>
        <v>6</v>
      </c>
      <c r="W1" s="72">
        <f t="shared" si="0"/>
        <v>7</v>
      </c>
      <c r="X1" s="72">
        <f t="shared" si="0"/>
        <v>8</v>
      </c>
    </row>
    <row r="2" spans="3:39" x14ac:dyDescent="0.25">
      <c r="Q2" s="117">
        <f>EXP(Q1)</f>
        <v>2.7182818284590451</v>
      </c>
      <c r="R2" s="117">
        <f>EXP(R1)</f>
        <v>7.3890560989306504</v>
      </c>
      <c r="S2" s="117">
        <f t="shared" ref="S2:X2" si="1">EXP(S1)</f>
        <v>20.085536923187668</v>
      </c>
      <c r="T2" s="117">
        <f t="shared" si="1"/>
        <v>54.598150033144236</v>
      </c>
      <c r="U2" s="117">
        <f t="shared" si="1"/>
        <v>148.4131591025766</v>
      </c>
      <c r="V2" s="117">
        <f t="shared" si="1"/>
        <v>403.42879349273511</v>
      </c>
      <c r="W2" s="117">
        <f t="shared" si="1"/>
        <v>1096.6331584284585</v>
      </c>
      <c r="X2" s="117">
        <f t="shared" si="1"/>
        <v>2980.9579870417283</v>
      </c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3:39" x14ac:dyDescent="0.25">
      <c r="F3" s="88">
        <f>SUM(F9:F96)</f>
        <v>3</v>
      </c>
      <c r="H3" s="88">
        <f>SUM(H9:H62)</f>
        <v>6</v>
      </c>
      <c r="J3" s="88">
        <f>SUM(J6:J248)</f>
        <v>62</v>
      </c>
      <c r="L3" s="88">
        <f>SUM(L6:L248)</f>
        <v>184</v>
      </c>
      <c r="O3">
        <v>0</v>
      </c>
      <c r="P3">
        <v>3</v>
      </c>
      <c r="Q3" s="117">
        <f>$P3*Q$2</f>
        <v>8.1548454853771357</v>
      </c>
      <c r="R3" s="117">
        <f t="shared" ref="R3:W7" si="2">$P3*R$2</f>
        <v>22.167168296791949</v>
      </c>
      <c r="S3" s="117">
        <f t="shared" si="2"/>
        <v>60.256610769563004</v>
      </c>
      <c r="T3" s="117">
        <f t="shared" si="2"/>
        <v>163.79445009943271</v>
      </c>
      <c r="U3" s="117">
        <f t="shared" ref="U3" si="3">T$3*$Q2</f>
        <v>445.23947730772977</v>
      </c>
      <c r="V3" s="117">
        <f>$P3*V$2</f>
        <v>1210.2863804782053</v>
      </c>
      <c r="W3" s="117">
        <f t="shared" si="2"/>
        <v>3289.8994752853755</v>
      </c>
      <c r="X3" s="117">
        <f>$P3*X$2</f>
        <v>8942.873961125184</v>
      </c>
      <c r="Y3" s="72"/>
      <c r="Z3" s="72"/>
      <c r="AA3" s="72"/>
      <c r="AB3" s="72"/>
      <c r="AC3" s="72"/>
      <c r="AD3" s="44"/>
      <c r="AE3" s="72"/>
      <c r="AF3" s="72"/>
      <c r="AG3" s="72"/>
      <c r="AH3" s="72"/>
      <c r="AI3" s="72"/>
      <c r="AJ3" s="44"/>
      <c r="AK3" s="72"/>
      <c r="AL3" s="72"/>
      <c r="AM3" s="72"/>
    </row>
    <row r="4" spans="3:39" s="72" customFormat="1" x14ac:dyDescent="0.25">
      <c r="C4" s="105"/>
      <c r="D4" s="90"/>
      <c r="E4" s="91"/>
      <c r="F4" s="91"/>
      <c r="G4" s="91"/>
      <c r="H4" s="91"/>
      <c r="I4" s="91"/>
      <c r="J4" s="91"/>
      <c r="K4" s="91"/>
      <c r="L4" s="91"/>
      <c r="M4" s="92"/>
      <c r="O4" s="72">
        <v>1</v>
      </c>
      <c r="P4" s="72">
        <v>6</v>
      </c>
      <c r="Q4" s="117">
        <f>$P4*Q$2</f>
        <v>16.309690970754271</v>
      </c>
      <c r="R4" s="117">
        <f t="shared" si="2"/>
        <v>44.334336593583899</v>
      </c>
      <c r="S4" s="117">
        <f t="shared" si="2"/>
        <v>120.51322153912601</v>
      </c>
      <c r="T4" s="117">
        <f t="shared" si="2"/>
        <v>327.58890019886542</v>
      </c>
      <c r="U4" s="117">
        <f t="shared" si="2"/>
        <v>890.47895461545954</v>
      </c>
      <c r="V4" s="117">
        <f>$P4*V$2</f>
        <v>2420.5727609564105</v>
      </c>
      <c r="W4" s="117">
        <f t="shared" si="2"/>
        <v>6579.798950570751</v>
      </c>
      <c r="X4" s="117">
        <f>$P4*X$2</f>
        <v>17885.747922250368</v>
      </c>
    </row>
    <row r="5" spans="3:39" x14ac:dyDescent="0.25">
      <c r="C5" s="106"/>
      <c r="D5" s="93"/>
      <c r="E5" s="26"/>
      <c r="F5" s="26"/>
      <c r="G5" s="26"/>
      <c r="H5" s="26"/>
      <c r="I5" s="26"/>
      <c r="J5" s="26"/>
      <c r="K5" s="94">
        <v>1</v>
      </c>
      <c r="L5" s="26">
        <v>1</v>
      </c>
      <c r="M5" s="95"/>
      <c r="O5">
        <v>2</v>
      </c>
      <c r="P5">
        <v>62</v>
      </c>
      <c r="Q5" s="117">
        <f t="shared" ref="Q5:Q7" si="4">$P5*Q$2</f>
        <v>168.5334733644608</v>
      </c>
      <c r="R5" s="117">
        <f t="shared" si="2"/>
        <v>458.12147813370035</v>
      </c>
      <c r="S5" s="117">
        <f t="shared" si="2"/>
        <v>1245.3032892376355</v>
      </c>
      <c r="T5" s="117">
        <f t="shared" si="2"/>
        <v>3385.0853020549425</v>
      </c>
      <c r="U5" s="117">
        <f t="shared" si="2"/>
        <v>9201.61586435975</v>
      </c>
      <c r="V5" s="117">
        <f t="shared" si="2"/>
        <v>25012.585196549579</v>
      </c>
      <c r="W5" s="117">
        <f t="shared" si="2"/>
        <v>67991.255822564432</v>
      </c>
      <c r="X5" s="117">
        <f>$P5*X$2</f>
        <v>184819.39519658717</v>
      </c>
      <c r="Y5" s="72"/>
      <c r="Z5" s="117">
        <f>LN(Z6)</f>
        <v>6.4614681763537174</v>
      </c>
      <c r="AA5" s="72">
        <v>0</v>
      </c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3:39" x14ac:dyDescent="0.25">
      <c r="C6" s="106"/>
      <c r="D6" s="93"/>
      <c r="E6" s="26"/>
      <c r="F6" s="26"/>
      <c r="G6" s="26"/>
      <c r="H6" s="26"/>
      <c r="I6" s="94">
        <v>1</v>
      </c>
      <c r="J6" s="26">
        <v>1</v>
      </c>
      <c r="K6" s="94">
        <v>2</v>
      </c>
      <c r="L6" s="26">
        <v>1</v>
      </c>
      <c r="M6" s="95"/>
      <c r="O6">
        <v>3</v>
      </c>
      <c r="P6">
        <v>184</v>
      </c>
      <c r="Q6" s="117">
        <f t="shared" si="4"/>
        <v>500.1638564364643</v>
      </c>
      <c r="R6" s="117">
        <f t="shared" si="2"/>
        <v>1359.5863222032397</v>
      </c>
      <c r="S6" s="117">
        <f t="shared" si="2"/>
        <v>3695.7387938665311</v>
      </c>
      <c r="T6" s="117">
        <f t="shared" si="2"/>
        <v>10046.059606098539</v>
      </c>
      <c r="U6" s="117">
        <f t="shared" si="2"/>
        <v>27308.021274874096</v>
      </c>
      <c r="V6" s="117">
        <f t="shared" si="2"/>
        <v>74230.898002663263</v>
      </c>
      <c r="W6" s="117">
        <f t="shared" si="2"/>
        <v>201780.50115083635</v>
      </c>
      <c r="X6" s="117">
        <f>$P6*X$2</f>
        <v>548496.269615678</v>
      </c>
      <c r="Y6" s="72"/>
      <c r="Z6" s="72">
        <v>640</v>
      </c>
      <c r="AA6" s="72">
        <v>1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3:39" s="72" customFormat="1" x14ac:dyDescent="0.25">
      <c r="C7" s="106"/>
      <c r="D7" s="93"/>
      <c r="E7" s="26"/>
      <c r="F7" s="26"/>
      <c r="G7" s="26"/>
      <c r="H7" s="26"/>
      <c r="I7" s="94"/>
      <c r="J7" s="26"/>
      <c r="K7" s="94">
        <v>3</v>
      </c>
      <c r="L7" s="26">
        <v>1</v>
      </c>
      <c r="M7" s="95"/>
      <c r="O7" s="72" t="s">
        <v>32</v>
      </c>
      <c r="P7" s="72">
        <v>640</v>
      </c>
      <c r="Q7" s="117">
        <f t="shared" si="4"/>
        <v>1739.7003702137888</v>
      </c>
      <c r="R7" s="117">
        <f t="shared" si="2"/>
        <v>4728.9959033156165</v>
      </c>
      <c r="S7" s="117">
        <f t="shared" si="2"/>
        <v>12854.743630840108</v>
      </c>
      <c r="T7" s="117">
        <f t="shared" si="2"/>
        <v>34942.816021212311</v>
      </c>
      <c r="U7" s="117"/>
      <c r="V7" s="117"/>
      <c r="W7" s="117"/>
      <c r="X7" s="117"/>
      <c r="Z7" s="72">
        <v>1740</v>
      </c>
      <c r="AA7" s="72">
        <v>2</v>
      </c>
    </row>
    <row r="8" spans="3:39" s="72" customFormat="1" x14ac:dyDescent="0.25">
      <c r="C8" s="106"/>
      <c r="D8" s="93"/>
      <c r="E8" s="26"/>
      <c r="F8" s="26"/>
      <c r="G8" s="26"/>
      <c r="H8" s="26"/>
      <c r="I8" s="94"/>
      <c r="J8" s="26"/>
      <c r="K8" s="96">
        <v>1</v>
      </c>
      <c r="L8" s="26">
        <v>1</v>
      </c>
      <c r="M8" s="95"/>
      <c r="Z8" s="72">
        <v>4700</v>
      </c>
      <c r="AA8" s="72">
        <v>3</v>
      </c>
    </row>
    <row r="9" spans="3:39" x14ac:dyDescent="0.25">
      <c r="C9" s="106"/>
      <c r="D9" s="93"/>
      <c r="E9" s="26"/>
      <c r="F9" s="26"/>
      <c r="G9" s="97">
        <v>1</v>
      </c>
      <c r="H9" s="26">
        <v>1</v>
      </c>
      <c r="I9" s="94">
        <v>2</v>
      </c>
      <c r="J9" s="26">
        <v>1</v>
      </c>
      <c r="K9" s="96">
        <v>2</v>
      </c>
      <c r="L9" s="26">
        <v>1</v>
      </c>
      <c r="M9" s="95"/>
      <c r="O9" s="72">
        <v>1</v>
      </c>
      <c r="P9" s="72">
        <v>2</v>
      </c>
      <c r="Q9" s="72"/>
      <c r="R9" s="72"/>
      <c r="S9" s="72"/>
      <c r="T9" s="72"/>
      <c r="U9" s="72"/>
      <c r="W9" s="72"/>
      <c r="X9" s="72"/>
      <c r="Z9">
        <v>12800</v>
      </c>
      <c r="AA9">
        <v>4</v>
      </c>
    </row>
    <row r="10" spans="3:39" s="72" customFormat="1" x14ac:dyDescent="0.25">
      <c r="C10" s="106"/>
      <c r="D10" s="93"/>
      <c r="E10" s="26"/>
      <c r="F10" s="26"/>
      <c r="G10" s="98"/>
      <c r="H10" s="26"/>
      <c r="I10" s="94"/>
      <c r="J10" s="26"/>
      <c r="K10" s="96">
        <v>3</v>
      </c>
      <c r="L10" s="26">
        <v>1</v>
      </c>
      <c r="M10" s="95"/>
      <c r="O10">
        <f>O9+1</f>
        <v>2</v>
      </c>
      <c r="P10">
        <v>5</v>
      </c>
      <c r="Q10">
        <f>P9/P10</f>
        <v>0.4</v>
      </c>
      <c r="R10">
        <f>EXP(P9/P10)</f>
        <v>1.4918246976412703</v>
      </c>
      <c r="S10">
        <f>EXP(1)</f>
        <v>2.7182818284590451</v>
      </c>
      <c r="T10">
        <f>S10/R10</f>
        <v>1.8221188003905089</v>
      </c>
      <c r="U10">
        <f>LN(T10)</f>
        <v>0.6</v>
      </c>
      <c r="V10" s="1">
        <f>U10</f>
        <v>0.6</v>
      </c>
      <c r="W10"/>
      <c r="X10"/>
      <c r="Z10" s="72">
        <v>35000</v>
      </c>
      <c r="AA10" s="72">
        <v>5</v>
      </c>
    </row>
    <row r="11" spans="3:39" s="72" customFormat="1" x14ac:dyDescent="0.25">
      <c r="C11" s="106"/>
      <c r="D11" s="93"/>
      <c r="E11" s="26"/>
      <c r="F11" s="26"/>
      <c r="G11" s="98"/>
      <c r="H11" s="26"/>
      <c r="I11" s="94"/>
      <c r="J11" s="26"/>
      <c r="K11" s="94">
        <v>1</v>
      </c>
      <c r="L11" s="26"/>
      <c r="M11" s="95"/>
      <c r="O11" s="72">
        <f t="shared" ref="O11:O22" si="5">O10+1</f>
        <v>3</v>
      </c>
      <c r="P11" s="72">
        <v>12</v>
      </c>
      <c r="Q11" s="72">
        <f t="shared" ref="Q11:Q22" si="6">P10/P11</f>
        <v>0.41666666666666669</v>
      </c>
      <c r="R11" s="72">
        <f t="shared" ref="R11:R22" si="7">EXP(P10/P11)</f>
        <v>1.5168967963882134</v>
      </c>
      <c r="S11" s="72">
        <f t="shared" ref="S11:S22" si="8">EXP(1)</f>
        <v>2.7182818284590451</v>
      </c>
      <c r="T11" s="72">
        <f t="shared" ref="T11:T22" si="9">S11/R11</f>
        <v>1.7920018256557555</v>
      </c>
      <c r="U11" s="72">
        <f t="shared" ref="U11:U22" si="10">LN(T11)</f>
        <v>0.58333333333333337</v>
      </c>
      <c r="V11" s="1">
        <f t="shared" ref="V11:V22" si="11">U11</f>
        <v>0.58333333333333337</v>
      </c>
      <c r="Z11" s="117">
        <f>LN(Z12)</f>
        <v>6.4614681763537174</v>
      </c>
    </row>
    <row r="12" spans="3:39" x14ac:dyDescent="0.25">
      <c r="C12" s="106"/>
      <c r="D12" s="93"/>
      <c r="E12" s="26"/>
      <c r="F12" s="26"/>
      <c r="G12" s="26"/>
      <c r="H12" s="26"/>
      <c r="I12" s="94">
        <v>3</v>
      </c>
      <c r="J12" s="26"/>
      <c r="K12" s="94">
        <v>2</v>
      </c>
      <c r="L12" s="26"/>
      <c r="M12" s="95"/>
      <c r="O12" s="72">
        <f t="shared" si="5"/>
        <v>4</v>
      </c>
      <c r="P12" s="72">
        <v>24</v>
      </c>
      <c r="Q12" s="72">
        <f t="shared" si="6"/>
        <v>0.5</v>
      </c>
      <c r="R12" s="72">
        <f t="shared" si="7"/>
        <v>1.6487212707001282</v>
      </c>
      <c r="S12" s="72">
        <f t="shared" si="8"/>
        <v>2.7182818284590451</v>
      </c>
      <c r="T12" s="72">
        <f t="shared" si="9"/>
        <v>1.648721270700128</v>
      </c>
      <c r="U12" s="72">
        <f t="shared" si="10"/>
        <v>0.49999999999999989</v>
      </c>
      <c r="V12" s="1">
        <f t="shared" si="11"/>
        <v>0.49999999999999989</v>
      </c>
      <c r="W12" s="72"/>
      <c r="X12" s="72"/>
      <c r="Z12" s="72">
        <v>640</v>
      </c>
      <c r="AA12" s="4">
        <f>Z11/Z12</f>
        <v>1.0096044025552683E-2</v>
      </c>
    </row>
    <row r="13" spans="3:39" s="82" customFormat="1" x14ac:dyDescent="0.25">
      <c r="C13" s="106"/>
      <c r="D13" s="93"/>
      <c r="E13" s="99"/>
      <c r="F13" s="99"/>
      <c r="G13" s="99"/>
      <c r="H13" s="99"/>
      <c r="I13" s="99"/>
      <c r="J13" s="99"/>
      <c r="K13" s="94">
        <v>3</v>
      </c>
      <c r="L13" s="26"/>
      <c r="M13" s="100"/>
      <c r="O13" s="72">
        <f t="shared" si="5"/>
        <v>5</v>
      </c>
      <c r="P13">
        <v>30</v>
      </c>
      <c r="Q13" s="72">
        <f t="shared" si="6"/>
        <v>0.8</v>
      </c>
      <c r="R13" s="72">
        <f t="shared" si="7"/>
        <v>2.2255409284924679</v>
      </c>
      <c r="S13" s="72">
        <f t="shared" si="8"/>
        <v>2.7182818284590451</v>
      </c>
      <c r="T13" s="72">
        <f t="shared" si="9"/>
        <v>1.2214027581601696</v>
      </c>
      <c r="U13" s="72">
        <f t="shared" si="10"/>
        <v>0.19999999999999984</v>
      </c>
      <c r="V13" s="1">
        <f t="shared" si="11"/>
        <v>0.19999999999999984</v>
      </c>
      <c r="W13"/>
      <c r="X13"/>
      <c r="Z13" s="72">
        <v>1740</v>
      </c>
      <c r="AA13" s="4">
        <f t="shared" ref="AA13:AA16" si="12">Z12/Z13</f>
        <v>0.36781609195402298</v>
      </c>
    </row>
    <row r="14" spans="3:39" s="82" customFormat="1" x14ac:dyDescent="0.25">
      <c r="C14" s="106"/>
      <c r="D14" s="93"/>
      <c r="E14" s="99"/>
      <c r="F14" s="99"/>
      <c r="G14" s="99"/>
      <c r="H14" s="99"/>
      <c r="I14" s="99"/>
      <c r="J14" s="99"/>
      <c r="K14" s="99"/>
      <c r="L14" s="99"/>
      <c r="M14" s="100"/>
      <c r="O14" s="72">
        <f t="shared" si="5"/>
        <v>6</v>
      </c>
      <c r="P14" s="82">
        <v>51</v>
      </c>
      <c r="Q14" s="72">
        <f t="shared" si="6"/>
        <v>0.58823529411764708</v>
      </c>
      <c r="R14" s="72">
        <f t="shared" si="7"/>
        <v>1.8008077137563978</v>
      </c>
      <c r="S14" s="72">
        <f t="shared" si="8"/>
        <v>2.7182818284590451</v>
      </c>
      <c r="T14" s="72">
        <f t="shared" si="9"/>
        <v>1.5094792229587026</v>
      </c>
      <c r="U14" s="72">
        <f t="shared" si="10"/>
        <v>0.41176470588235287</v>
      </c>
      <c r="V14" s="1">
        <f t="shared" si="11"/>
        <v>0.41176470588235287</v>
      </c>
      <c r="Z14" s="72">
        <v>4700</v>
      </c>
      <c r="AA14" s="4">
        <f t="shared" si="12"/>
        <v>0.37021276595744679</v>
      </c>
    </row>
    <row r="15" spans="3:39" x14ac:dyDescent="0.25">
      <c r="C15" s="106"/>
      <c r="D15" s="93"/>
      <c r="E15" s="26"/>
      <c r="F15" s="26"/>
      <c r="G15" s="26"/>
      <c r="H15" s="26"/>
      <c r="I15" s="26"/>
      <c r="J15" s="26"/>
      <c r="K15" s="96">
        <v>1</v>
      </c>
      <c r="L15" s="26">
        <v>1</v>
      </c>
      <c r="M15" s="95"/>
      <c r="O15" s="72">
        <f t="shared" si="5"/>
        <v>7</v>
      </c>
      <c r="P15" s="82">
        <v>124</v>
      </c>
      <c r="Q15" s="72">
        <f t="shared" si="6"/>
        <v>0.41129032258064518</v>
      </c>
      <c r="R15" s="72">
        <f t="shared" si="7"/>
        <v>1.5087633210404396</v>
      </c>
      <c r="S15" s="72">
        <f t="shared" si="8"/>
        <v>2.7182818284590451</v>
      </c>
      <c r="T15" s="72">
        <f t="shared" si="9"/>
        <v>1.801662189523884</v>
      </c>
      <c r="U15" s="72">
        <f t="shared" si="10"/>
        <v>0.58870967741935487</v>
      </c>
      <c r="V15" s="1">
        <f t="shared" si="11"/>
        <v>0.58870967741935487</v>
      </c>
      <c r="W15" s="82"/>
      <c r="X15" s="82"/>
      <c r="Z15" s="72">
        <v>12800</v>
      </c>
      <c r="AA15" s="4">
        <f t="shared" si="12"/>
        <v>0.3671875</v>
      </c>
    </row>
    <row r="16" spans="3:39" s="72" customFormat="1" x14ac:dyDescent="0.25">
      <c r="C16" s="106"/>
      <c r="D16" s="93"/>
      <c r="E16" s="26"/>
      <c r="F16" s="26"/>
      <c r="G16" s="26"/>
      <c r="H16" s="26"/>
      <c r="I16" s="94">
        <v>1</v>
      </c>
      <c r="J16" s="26">
        <v>1</v>
      </c>
      <c r="K16" s="96">
        <v>2</v>
      </c>
      <c r="L16" s="26">
        <v>1</v>
      </c>
      <c r="M16" s="95"/>
      <c r="O16" s="72">
        <f t="shared" si="5"/>
        <v>8</v>
      </c>
      <c r="P16" s="82">
        <v>186</v>
      </c>
      <c r="Q16" s="72">
        <f t="shared" si="6"/>
        <v>0.66666666666666663</v>
      </c>
      <c r="R16" s="72">
        <f t="shared" si="7"/>
        <v>1.9477340410546757</v>
      </c>
      <c r="S16" s="72">
        <f t="shared" si="8"/>
        <v>2.7182818284590451</v>
      </c>
      <c r="T16" s="72">
        <f t="shared" si="9"/>
        <v>1.3956124250860895</v>
      </c>
      <c r="U16" s="72">
        <f t="shared" si="10"/>
        <v>0.33333333333333331</v>
      </c>
      <c r="V16" s="1">
        <f t="shared" si="11"/>
        <v>0.33333333333333331</v>
      </c>
      <c r="W16"/>
      <c r="X16" s="82"/>
      <c r="Z16" s="72">
        <v>35000</v>
      </c>
      <c r="AA16" s="4">
        <f t="shared" si="12"/>
        <v>0.36571428571428571</v>
      </c>
    </row>
    <row r="17" spans="3:24" s="72" customFormat="1" x14ac:dyDescent="0.25">
      <c r="C17" s="106"/>
      <c r="D17" s="93"/>
      <c r="E17" s="26"/>
      <c r="F17" s="26"/>
      <c r="G17" s="26"/>
      <c r="H17" s="26"/>
      <c r="I17" s="94"/>
      <c r="J17" s="26"/>
      <c r="K17" s="96">
        <v>3</v>
      </c>
      <c r="L17" s="26">
        <v>1</v>
      </c>
      <c r="M17" s="95"/>
      <c r="O17" s="72">
        <f t="shared" si="5"/>
        <v>9</v>
      </c>
      <c r="P17" s="82">
        <v>248</v>
      </c>
      <c r="Q17" s="72">
        <f t="shared" si="6"/>
        <v>0.75</v>
      </c>
      <c r="R17" s="72">
        <f t="shared" si="7"/>
        <v>2.1170000166126748</v>
      </c>
      <c r="S17" s="72">
        <f t="shared" si="8"/>
        <v>2.7182818284590451</v>
      </c>
      <c r="T17" s="72">
        <f t="shared" si="9"/>
        <v>1.2840254166877414</v>
      </c>
      <c r="U17" s="72">
        <f t="shared" si="10"/>
        <v>0.24999999999999992</v>
      </c>
      <c r="V17" s="1">
        <f t="shared" si="11"/>
        <v>0.24999999999999992</v>
      </c>
      <c r="X17" s="82"/>
    </row>
    <row r="18" spans="3:24" x14ac:dyDescent="0.25">
      <c r="C18" s="106"/>
      <c r="D18" s="93"/>
      <c r="E18" s="26"/>
      <c r="F18" s="26"/>
      <c r="G18" s="26"/>
      <c r="H18" s="26"/>
      <c r="I18" s="94"/>
      <c r="J18" s="26"/>
      <c r="K18" s="94">
        <v>1</v>
      </c>
      <c r="L18" s="26">
        <v>1</v>
      </c>
      <c r="M18" s="95"/>
      <c r="O18" s="72">
        <f t="shared" si="5"/>
        <v>10</v>
      </c>
      <c r="P18" s="82">
        <v>310</v>
      </c>
      <c r="Q18" s="72">
        <f t="shared" si="6"/>
        <v>0.8</v>
      </c>
      <c r="R18" s="72">
        <f t="shared" si="7"/>
        <v>2.2255409284924679</v>
      </c>
      <c r="S18" s="72">
        <f t="shared" si="8"/>
        <v>2.7182818284590451</v>
      </c>
      <c r="T18" s="72">
        <f t="shared" si="9"/>
        <v>1.2214027581601696</v>
      </c>
      <c r="U18" s="72">
        <f t="shared" si="10"/>
        <v>0.19999999999999984</v>
      </c>
      <c r="V18" s="1">
        <f t="shared" si="11"/>
        <v>0.19999999999999984</v>
      </c>
      <c r="W18" s="72"/>
      <c r="X18" s="82"/>
    </row>
    <row r="19" spans="3:24" s="72" customFormat="1" x14ac:dyDescent="0.25">
      <c r="C19" s="106"/>
      <c r="D19" s="93"/>
      <c r="E19" s="97">
        <v>1</v>
      </c>
      <c r="F19" s="26">
        <v>1</v>
      </c>
      <c r="G19" s="97">
        <v>2</v>
      </c>
      <c r="H19" s="26">
        <v>1</v>
      </c>
      <c r="I19" s="94">
        <v>2</v>
      </c>
      <c r="J19" s="26">
        <v>1</v>
      </c>
      <c r="K19" s="94">
        <v>2</v>
      </c>
      <c r="L19" s="26">
        <v>1</v>
      </c>
      <c r="M19" s="95"/>
      <c r="O19" s="72">
        <f t="shared" si="5"/>
        <v>11</v>
      </c>
      <c r="P19" s="82">
        <v>368</v>
      </c>
      <c r="Q19" s="72">
        <f t="shared" si="6"/>
        <v>0.84239130434782605</v>
      </c>
      <c r="R19" s="72">
        <f t="shared" si="7"/>
        <v>2.3219127433689928</v>
      </c>
      <c r="S19" s="72">
        <f t="shared" si="8"/>
        <v>2.7182818284590451</v>
      </c>
      <c r="T19" s="72">
        <f t="shared" si="9"/>
        <v>1.1707080019359117</v>
      </c>
      <c r="U19" s="72">
        <f t="shared" si="10"/>
        <v>0.15760869565217386</v>
      </c>
      <c r="V19" s="1">
        <f t="shared" si="11"/>
        <v>0.15760869565217386</v>
      </c>
      <c r="W19"/>
      <c r="X19" s="82"/>
    </row>
    <row r="20" spans="3:24" s="72" customFormat="1" x14ac:dyDescent="0.25">
      <c r="C20" s="106"/>
      <c r="D20" s="93"/>
      <c r="E20" s="98"/>
      <c r="F20" s="26"/>
      <c r="G20" s="98"/>
      <c r="H20" s="26"/>
      <c r="I20" s="94"/>
      <c r="J20" s="26"/>
      <c r="K20" s="94">
        <v>3</v>
      </c>
      <c r="L20" s="26">
        <v>1</v>
      </c>
      <c r="M20" s="95"/>
      <c r="O20" s="72">
        <f t="shared" si="5"/>
        <v>12</v>
      </c>
      <c r="P20" s="82">
        <v>552</v>
      </c>
      <c r="Q20" s="72">
        <f t="shared" si="6"/>
        <v>0.66666666666666663</v>
      </c>
      <c r="R20" s="72">
        <f t="shared" si="7"/>
        <v>1.9477340410546757</v>
      </c>
      <c r="S20" s="72">
        <f t="shared" si="8"/>
        <v>2.7182818284590451</v>
      </c>
      <c r="T20" s="72">
        <f t="shared" si="9"/>
        <v>1.3956124250860895</v>
      </c>
      <c r="U20" s="72">
        <f t="shared" si="10"/>
        <v>0.33333333333333331</v>
      </c>
      <c r="V20" s="1">
        <f t="shared" si="11"/>
        <v>0.33333333333333331</v>
      </c>
      <c r="X20" s="82"/>
    </row>
    <row r="21" spans="3:24" x14ac:dyDescent="0.25">
      <c r="C21" s="106"/>
      <c r="D21" s="93"/>
      <c r="E21" s="99"/>
      <c r="F21" s="26"/>
      <c r="G21" s="26"/>
      <c r="H21" s="26"/>
      <c r="I21" s="94"/>
      <c r="J21" s="26"/>
      <c r="K21" s="96">
        <v>1</v>
      </c>
      <c r="L21" s="26"/>
      <c r="M21" s="95"/>
      <c r="O21" s="72">
        <f t="shared" si="5"/>
        <v>13</v>
      </c>
      <c r="P21" s="82">
        <v>736</v>
      </c>
      <c r="Q21" s="72">
        <f t="shared" si="6"/>
        <v>0.75</v>
      </c>
      <c r="R21" s="72">
        <f t="shared" si="7"/>
        <v>2.1170000166126748</v>
      </c>
      <c r="S21" s="72">
        <f t="shared" si="8"/>
        <v>2.7182818284590451</v>
      </c>
      <c r="T21" s="72">
        <f t="shared" si="9"/>
        <v>1.2840254166877414</v>
      </c>
      <c r="U21" s="72">
        <f t="shared" si="10"/>
        <v>0.24999999999999992</v>
      </c>
      <c r="V21" s="1">
        <f t="shared" si="11"/>
        <v>0.24999999999999992</v>
      </c>
      <c r="W21" s="72"/>
      <c r="X21" s="82"/>
    </row>
    <row r="22" spans="3:24" s="72" customFormat="1" x14ac:dyDescent="0.25">
      <c r="C22" s="106"/>
      <c r="D22" s="93"/>
      <c r="E22" s="26"/>
      <c r="F22" s="26"/>
      <c r="G22" s="26"/>
      <c r="H22" s="26"/>
      <c r="I22" s="94">
        <v>3</v>
      </c>
      <c r="J22" s="26"/>
      <c r="K22" s="96">
        <v>2</v>
      </c>
      <c r="L22" s="26"/>
      <c r="M22" s="95"/>
      <c r="O22" s="72">
        <f t="shared" si="5"/>
        <v>14</v>
      </c>
      <c r="P22" s="82">
        <v>920</v>
      </c>
      <c r="Q22" s="72">
        <f t="shared" si="6"/>
        <v>0.8</v>
      </c>
      <c r="R22" s="72">
        <f t="shared" si="7"/>
        <v>2.2255409284924679</v>
      </c>
      <c r="S22" s="72">
        <f t="shared" si="8"/>
        <v>2.7182818284590451</v>
      </c>
      <c r="T22" s="72">
        <f t="shared" si="9"/>
        <v>1.2214027581601696</v>
      </c>
      <c r="U22" s="72">
        <f t="shared" si="10"/>
        <v>0.19999999999999984</v>
      </c>
      <c r="V22" s="1">
        <f t="shared" si="11"/>
        <v>0.19999999999999984</v>
      </c>
      <c r="W22"/>
      <c r="X22" s="82"/>
    </row>
    <row r="23" spans="3:24" s="72" customFormat="1" x14ac:dyDescent="0.25">
      <c r="C23" s="106"/>
      <c r="D23" s="93"/>
      <c r="E23" s="26"/>
      <c r="F23" s="26"/>
      <c r="G23" s="26"/>
      <c r="H23" s="26"/>
      <c r="I23" s="99"/>
      <c r="J23" s="26"/>
      <c r="K23" s="96">
        <v>3</v>
      </c>
      <c r="L23" s="26"/>
      <c r="M23" s="95"/>
      <c r="V23" s="1"/>
      <c r="X23" s="82"/>
    </row>
    <row r="24" spans="3:24" s="82" customFormat="1" x14ac:dyDescent="0.25">
      <c r="C24" s="106"/>
      <c r="D24" s="93"/>
      <c r="E24" s="99"/>
      <c r="F24" s="99"/>
      <c r="G24" s="99"/>
      <c r="H24" s="99"/>
      <c r="I24" s="99"/>
      <c r="J24" s="99"/>
      <c r="K24" s="99"/>
      <c r="L24" s="99"/>
      <c r="M24" s="100"/>
      <c r="O24" s="37">
        <v>2</v>
      </c>
      <c r="P24" s="2">
        <f>O24</f>
        <v>2</v>
      </c>
      <c r="Q24" s="72"/>
      <c r="R24" s="72"/>
      <c r="S24" s="72"/>
      <c r="T24" s="72"/>
      <c r="U24" s="72"/>
      <c r="V24" s="1"/>
      <c r="W24" s="72"/>
    </row>
    <row r="25" spans="3:24" x14ac:dyDescent="0.25">
      <c r="C25" s="106"/>
      <c r="D25" s="93"/>
      <c r="E25" s="26"/>
      <c r="F25" s="26"/>
      <c r="G25" s="26"/>
      <c r="H25" s="26"/>
      <c r="I25" s="26"/>
      <c r="J25" s="26"/>
      <c r="K25" s="94">
        <v>1</v>
      </c>
      <c r="L25" s="26">
        <v>1</v>
      </c>
      <c r="M25" s="95"/>
      <c r="O25" s="37">
        <v>6</v>
      </c>
      <c r="P25" s="2">
        <f>O25</f>
        <v>6</v>
      </c>
      <c r="Q25" s="72">
        <f>P24/P25</f>
        <v>0.33333333333333331</v>
      </c>
      <c r="R25" s="72">
        <f>EXP(P24/P25)</f>
        <v>1.3956124250860895</v>
      </c>
      <c r="S25" s="72">
        <f>EXP(1)</f>
        <v>2.7182818284590451</v>
      </c>
      <c r="T25" s="72">
        <f>S25/R25</f>
        <v>1.9477340410546757</v>
      </c>
      <c r="U25" s="72">
        <f>LN(T25)</f>
        <v>0.66666666666666663</v>
      </c>
      <c r="V25" s="1">
        <f>U25</f>
        <v>0.66666666666666663</v>
      </c>
      <c r="W25" s="82"/>
      <c r="X25" s="82"/>
    </row>
    <row r="26" spans="3:24" s="72" customFormat="1" x14ac:dyDescent="0.25">
      <c r="C26" s="106"/>
      <c r="D26" s="93"/>
      <c r="E26" s="26"/>
      <c r="F26" s="26"/>
      <c r="G26" s="26"/>
      <c r="H26" s="26"/>
      <c r="I26" s="94">
        <v>1</v>
      </c>
      <c r="J26" s="26">
        <v>1</v>
      </c>
      <c r="K26" s="94">
        <v>2</v>
      </c>
      <c r="L26" s="26">
        <v>1</v>
      </c>
      <c r="M26" s="95"/>
      <c r="O26" s="37">
        <v>13</v>
      </c>
      <c r="P26" s="2">
        <f>O26</f>
        <v>13</v>
      </c>
      <c r="Q26" s="72">
        <f t="shared" ref="Q26:Q58" si="13">P25/P26</f>
        <v>0.46153846153846156</v>
      </c>
      <c r="R26" s="72">
        <f t="shared" ref="R26:R37" si="14">EXP(P25/P26)</f>
        <v>1.5865128974999683</v>
      </c>
      <c r="S26" s="72">
        <f t="shared" ref="S26:S58" si="15">EXP(1)</f>
        <v>2.7182818284590451</v>
      </c>
      <c r="T26" s="72">
        <f t="shared" ref="T26:T37" si="16">S26/R26</f>
        <v>1.7133688813639787</v>
      </c>
      <c r="U26" s="72">
        <f t="shared" ref="U26:U58" si="17">LN(T26)</f>
        <v>0.53846153846153844</v>
      </c>
      <c r="V26" s="1">
        <f t="shared" ref="V26:V58" si="18">U26</f>
        <v>0.53846153846153844</v>
      </c>
      <c r="W26"/>
      <c r="X26" s="82"/>
    </row>
    <row r="27" spans="3:24" s="72" customFormat="1" x14ac:dyDescent="0.25">
      <c r="C27" s="106"/>
      <c r="D27" s="93"/>
      <c r="E27" s="26"/>
      <c r="F27" s="26"/>
      <c r="G27" s="26"/>
      <c r="H27" s="26"/>
      <c r="I27" s="94"/>
      <c r="J27" s="26"/>
      <c r="K27" s="94">
        <v>3</v>
      </c>
      <c r="L27" s="26">
        <v>1</v>
      </c>
      <c r="M27" s="95"/>
      <c r="O27" s="37">
        <v>22</v>
      </c>
      <c r="P27" s="2">
        <f t="shared" ref="P27:P58" si="19">O27</f>
        <v>22</v>
      </c>
      <c r="Q27" s="72">
        <f t="shared" si="13"/>
        <v>0.59090909090909094</v>
      </c>
      <c r="R27" s="72">
        <f t="shared" si="14"/>
        <v>1.805629150542104</v>
      </c>
      <c r="S27" s="72">
        <f t="shared" si="15"/>
        <v>2.7182818284590451</v>
      </c>
      <c r="T27" s="72">
        <f t="shared" si="16"/>
        <v>1.5054485732260887</v>
      </c>
      <c r="U27" s="72">
        <f t="shared" si="17"/>
        <v>0.40909090909090906</v>
      </c>
      <c r="V27" s="1">
        <f t="shared" si="18"/>
        <v>0.40909090909090906</v>
      </c>
      <c r="X27" s="82"/>
    </row>
    <row r="28" spans="3:24" x14ac:dyDescent="0.25">
      <c r="C28" s="106"/>
      <c r="D28" s="93"/>
      <c r="E28" s="26"/>
      <c r="F28" s="26"/>
      <c r="G28" s="26"/>
      <c r="H28" s="26"/>
      <c r="I28" s="94"/>
      <c r="J28" s="26"/>
      <c r="K28" s="96">
        <v>1</v>
      </c>
      <c r="L28" s="26">
        <v>1</v>
      </c>
      <c r="M28" s="95"/>
      <c r="O28" s="37">
        <v>55</v>
      </c>
      <c r="P28" s="2">
        <f t="shared" si="19"/>
        <v>55</v>
      </c>
      <c r="Q28" s="72">
        <f t="shared" si="13"/>
        <v>0.4</v>
      </c>
      <c r="R28" s="72">
        <f t="shared" si="14"/>
        <v>1.4918246976412703</v>
      </c>
      <c r="S28" s="72">
        <f t="shared" si="15"/>
        <v>2.7182818284590451</v>
      </c>
      <c r="T28" s="72">
        <f t="shared" si="16"/>
        <v>1.8221188003905089</v>
      </c>
      <c r="U28" s="72">
        <f t="shared" si="17"/>
        <v>0.6</v>
      </c>
      <c r="V28" s="1">
        <f t="shared" si="18"/>
        <v>0.6</v>
      </c>
      <c r="W28" s="72"/>
      <c r="X28" s="82"/>
    </row>
    <row r="29" spans="3:24" s="72" customFormat="1" x14ac:dyDescent="0.25">
      <c r="C29" s="106"/>
      <c r="D29" s="93"/>
      <c r="E29" s="26"/>
      <c r="F29" s="26"/>
      <c r="G29" s="97">
        <f>G19+1</f>
        <v>3</v>
      </c>
      <c r="H29" s="26">
        <v>1</v>
      </c>
      <c r="I29" s="94">
        <v>2</v>
      </c>
      <c r="J29" s="26">
        <v>1</v>
      </c>
      <c r="K29" s="96">
        <v>2</v>
      </c>
      <c r="L29" s="26">
        <v>1</v>
      </c>
      <c r="M29" s="95"/>
      <c r="O29" s="37">
        <v>80</v>
      </c>
      <c r="P29" s="2">
        <f t="shared" si="19"/>
        <v>80</v>
      </c>
      <c r="Q29" s="72">
        <f t="shared" si="13"/>
        <v>0.6875</v>
      </c>
      <c r="R29" s="72">
        <f t="shared" si="14"/>
        <v>1.9887374695822919</v>
      </c>
      <c r="S29" s="72">
        <f t="shared" si="15"/>
        <v>2.7182818284590451</v>
      </c>
      <c r="T29" s="72">
        <f t="shared" si="16"/>
        <v>1.3668379411737963</v>
      </c>
      <c r="U29" s="72">
        <f t="shared" si="17"/>
        <v>0.31249999999999994</v>
      </c>
      <c r="V29" s="1">
        <f t="shared" si="18"/>
        <v>0.31249999999999994</v>
      </c>
      <c r="W29"/>
      <c r="X29" s="82"/>
    </row>
    <row r="30" spans="3:24" s="72" customFormat="1" x14ac:dyDescent="0.25">
      <c r="C30" s="106"/>
      <c r="D30" s="93"/>
      <c r="E30" s="26"/>
      <c r="F30" s="26"/>
      <c r="G30" s="98"/>
      <c r="H30" s="26"/>
      <c r="I30" s="94"/>
      <c r="J30" s="26"/>
      <c r="K30" s="96">
        <v>3</v>
      </c>
      <c r="L30" s="26">
        <v>1</v>
      </c>
      <c r="M30" s="95"/>
      <c r="O30" s="37">
        <v>120</v>
      </c>
      <c r="P30" s="2">
        <f t="shared" si="19"/>
        <v>120</v>
      </c>
      <c r="Q30" s="72">
        <f t="shared" si="13"/>
        <v>0.66666666666666663</v>
      </c>
      <c r="R30" s="72">
        <f t="shared" si="14"/>
        <v>1.9477340410546757</v>
      </c>
      <c r="S30" s="72">
        <f t="shared" si="15"/>
        <v>2.7182818284590451</v>
      </c>
      <c r="T30" s="72">
        <f t="shared" si="16"/>
        <v>1.3956124250860895</v>
      </c>
      <c r="U30" s="72">
        <f t="shared" si="17"/>
        <v>0.33333333333333331</v>
      </c>
      <c r="V30" s="1">
        <f t="shared" si="18"/>
        <v>0.33333333333333331</v>
      </c>
      <c r="X30" s="82"/>
    </row>
    <row r="31" spans="3:24" x14ac:dyDescent="0.25">
      <c r="C31" s="106"/>
      <c r="D31" s="93"/>
      <c r="E31" s="26"/>
      <c r="F31" s="26"/>
      <c r="G31" s="98"/>
      <c r="H31" s="26"/>
      <c r="I31" s="94"/>
      <c r="J31" s="26"/>
      <c r="K31" s="94">
        <v>1</v>
      </c>
      <c r="L31" s="26"/>
      <c r="M31" s="95"/>
      <c r="O31" s="37">
        <v>165</v>
      </c>
      <c r="P31" s="2">
        <f t="shared" si="19"/>
        <v>165</v>
      </c>
      <c r="Q31" s="72">
        <f t="shared" si="13"/>
        <v>0.72727272727272729</v>
      </c>
      <c r="R31" s="72">
        <f t="shared" si="14"/>
        <v>2.0694290071569563</v>
      </c>
      <c r="S31" s="72">
        <f t="shared" si="15"/>
        <v>2.7182818284590451</v>
      </c>
      <c r="T31" s="72">
        <f t="shared" si="16"/>
        <v>1.3135419572539491</v>
      </c>
      <c r="U31" s="72">
        <f t="shared" si="17"/>
        <v>0.27272727272727254</v>
      </c>
      <c r="V31" s="1">
        <f t="shared" si="18"/>
        <v>0.27272727272727254</v>
      </c>
      <c r="W31" s="72"/>
      <c r="X31" s="82"/>
    </row>
    <row r="32" spans="3:24" s="72" customFormat="1" x14ac:dyDescent="0.25">
      <c r="C32" s="106"/>
      <c r="D32" s="93"/>
      <c r="E32" s="26"/>
      <c r="F32" s="26"/>
      <c r="G32" s="26"/>
      <c r="H32" s="26"/>
      <c r="I32" s="94">
        <v>3</v>
      </c>
      <c r="J32" s="26"/>
      <c r="K32" s="94">
        <v>2</v>
      </c>
      <c r="L32" s="26"/>
      <c r="M32" s="95"/>
      <c r="O32" s="37">
        <v>220</v>
      </c>
      <c r="P32" s="2">
        <f t="shared" si="19"/>
        <v>220</v>
      </c>
      <c r="Q32" s="72">
        <f t="shared" si="13"/>
        <v>0.75</v>
      </c>
      <c r="R32" s="72">
        <f t="shared" si="14"/>
        <v>2.1170000166126748</v>
      </c>
      <c r="S32" s="72">
        <f t="shared" si="15"/>
        <v>2.7182818284590451</v>
      </c>
      <c r="T32" s="72">
        <f t="shared" si="16"/>
        <v>1.2840254166877414</v>
      </c>
      <c r="U32" s="72">
        <f t="shared" si="17"/>
        <v>0.24999999999999992</v>
      </c>
      <c r="V32" s="1">
        <f t="shared" si="18"/>
        <v>0.24999999999999992</v>
      </c>
      <c r="W32"/>
      <c r="X32" s="82"/>
    </row>
    <row r="33" spans="3:24" x14ac:dyDescent="0.25">
      <c r="C33" s="106"/>
      <c r="D33" s="93"/>
      <c r="E33" s="26"/>
      <c r="F33" s="26"/>
      <c r="G33" s="99"/>
      <c r="H33" s="99"/>
      <c r="I33" s="99"/>
      <c r="J33" s="26"/>
      <c r="K33" s="94">
        <v>3</v>
      </c>
      <c r="L33" s="26"/>
      <c r="M33" s="95"/>
      <c r="O33" s="37">
        <v>270</v>
      </c>
      <c r="P33" s="2">
        <f t="shared" si="19"/>
        <v>270</v>
      </c>
      <c r="Q33" s="72">
        <f t="shared" si="13"/>
        <v>0.81481481481481477</v>
      </c>
      <c r="R33" s="72">
        <f t="shared" si="14"/>
        <v>2.2587573452196406</v>
      </c>
      <c r="S33" s="72">
        <f t="shared" si="15"/>
        <v>2.7182818284590451</v>
      </c>
      <c r="T33" s="72">
        <f t="shared" si="16"/>
        <v>1.2034412789899398</v>
      </c>
      <c r="U33" s="72">
        <f t="shared" si="17"/>
        <v>0.18518518518518517</v>
      </c>
      <c r="V33" s="1">
        <f t="shared" si="18"/>
        <v>0.18518518518518517</v>
      </c>
      <c r="W33" s="72"/>
      <c r="X33" s="72"/>
    </row>
    <row r="34" spans="3:24" s="82" customFormat="1" x14ac:dyDescent="0.25">
      <c r="C34" s="106"/>
      <c r="D34" s="101"/>
      <c r="E34" s="102"/>
      <c r="F34" s="102"/>
      <c r="G34" s="102"/>
      <c r="H34" s="102"/>
      <c r="I34" s="102"/>
      <c r="J34" s="102"/>
      <c r="K34" s="102"/>
      <c r="L34" s="102"/>
      <c r="M34" s="103"/>
      <c r="O34" s="37">
        <v>400</v>
      </c>
      <c r="P34" s="2">
        <f t="shared" si="19"/>
        <v>400</v>
      </c>
      <c r="Q34" s="72">
        <f t="shared" si="13"/>
        <v>0.67500000000000004</v>
      </c>
      <c r="R34" s="72">
        <f t="shared" si="14"/>
        <v>1.9640329759698474</v>
      </c>
      <c r="S34" s="72">
        <f t="shared" si="15"/>
        <v>2.7182818284590451</v>
      </c>
      <c r="T34" s="72">
        <f t="shared" si="16"/>
        <v>1.3840306459807512</v>
      </c>
      <c r="U34" s="72">
        <f t="shared" si="17"/>
        <v>0.32499999999999984</v>
      </c>
      <c r="V34" s="1">
        <f t="shared" si="18"/>
        <v>0.32499999999999984</v>
      </c>
      <c r="W34"/>
      <c r="X34"/>
    </row>
    <row r="35" spans="3:24" s="82" customFormat="1" x14ac:dyDescent="0.25">
      <c r="C35" s="106"/>
      <c r="D35" s="90"/>
      <c r="E35" s="91"/>
      <c r="F35" s="91"/>
      <c r="G35" s="91"/>
      <c r="H35" s="91"/>
      <c r="I35" s="91"/>
      <c r="J35" s="91"/>
      <c r="K35" s="91"/>
      <c r="L35" s="91"/>
      <c r="M35" s="92"/>
      <c r="O35" s="37">
        <v>700</v>
      </c>
      <c r="P35" s="2">
        <f t="shared" si="19"/>
        <v>700</v>
      </c>
      <c r="Q35" s="72">
        <f t="shared" si="13"/>
        <v>0.5714285714285714</v>
      </c>
      <c r="R35" s="72">
        <f t="shared" si="14"/>
        <v>1.7707949524351549</v>
      </c>
      <c r="S35" s="72">
        <f t="shared" si="15"/>
        <v>2.7182818284590451</v>
      </c>
      <c r="T35" s="72">
        <f t="shared" si="16"/>
        <v>1.5350630092552098</v>
      </c>
      <c r="U35" s="72">
        <f t="shared" si="17"/>
        <v>0.42857142857142849</v>
      </c>
      <c r="V35" s="1">
        <f t="shared" si="18"/>
        <v>0.42857142857142849</v>
      </c>
    </row>
    <row r="36" spans="3:24" x14ac:dyDescent="0.25">
      <c r="C36" s="106"/>
      <c r="D36" s="93"/>
      <c r="E36" s="26"/>
      <c r="F36" s="26"/>
      <c r="G36" s="26"/>
      <c r="H36" s="26"/>
      <c r="I36" s="26"/>
      <c r="J36" s="26"/>
      <c r="K36" s="94">
        <v>1</v>
      </c>
      <c r="L36" s="26">
        <v>1</v>
      </c>
      <c r="M36" s="95"/>
      <c r="O36" s="37">
        <v>1170</v>
      </c>
      <c r="P36" s="2">
        <f t="shared" si="19"/>
        <v>1170</v>
      </c>
      <c r="Q36" s="72">
        <f t="shared" si="13"/>
        <v>0.59829059829059827</v>
      </c>
      <c r="R36" s="72">
        <f t="shared" si="14"/>
        <v>1.8190067280470839</v>
      </c>
      <c r="S36" s="72">
        <f t="shared" si="15"/>
        <v>2.7182818284590451</v>
      </c>
      <c r="T36" s="72">
        <f t="shared" si="16"/>
        <v>1.4943770061683268</v>
      </c>
      <c r="U36" s="72">
        <f t="shared" si="17"/>
        <v>0.40170940170940167</v>
      </c>
      <c r="V36" s="1">
        <f t="shared" si="18"/>
        <v>0.40170940170940167</v>
      </c>
      <c r="W36" s="82"/>
      <c r="X36" s="82"/>
    </row>
    <row r="37" spans="3:24" x14ac:dyDescent="0.25">
      <c r="C37" s="106"/>
      <c r="D37" s="93"/>
      <c r="E37" s="26"/>
      <c r="F37" s="26"/>
      <c r="G37" s="26"/>
      <c r="H37" s="26"/>
      <c r="I37" s="94">
        <v>1</v>
      </c>
      <c r="J37" s="26">
        <v>1</v>
      </c>
      <c r="K37" s="94">
        <v>2</v>
      </c>
      <c r="L37" s="26">
        <v>1</v>
      </c>
      <c r="M37" s="95"/>
      <c r="O37" s="37">
        <v>1763</v>
      </c>
      <c r="P37" s="2">
        <f t="shared" si="19"/>
        <v>1763</v>
      </c>
      <c r="Q37" s="72">
        <f t="shared" si="13"/>
        <v>0.66364152013613165</v>
      </c>
      <c r="R37" s="72">
        <f t="shared" si="14"/>
        <v>1.9418507635529751</v>
      </c>
      <c r="S37" s="72">
        <f t="shared" si="15"/>
        <v>2.7182818284590451</v>
      </c>
      <c r="T37" s="72">
        <f t="shared" si="16"/>
        <v>1.3998407495977938</v>
      </c>
      <c r="U37" s="72">
        <f t="shared" si="17"/>
        <v>0.33635847986386819</v>
      </c>
      <c r="V37" s="1">
        <f t="shared" si="18"/>
        <v>0.33635847986386819</v>
      </c>
    </row>
    <row r="38" spans="3:24" x14ac:dyDescent="0.25">
      <c r="C38" s="106"/>
      <c r="D38" s="93"/>
      <c r="E38" s="26"/>
      <c r="F38" s="26"/>
      <c r="G38" s="26"/>
      <c r="H38" s="26"/>
      <c r="I38" s="94"/>
      <c r="J38" s="26"/>
      <c r="K38" s="94">
        <v>3</v>
      </c>
      <c r="L38" s="26">
        <v>1</v>
      </c>
      <c r="M38" s="95"/>
      <c r="O38" s="37">
        <v>2281</v>
      </c>
      <c r="P38" s="2">
        <f t="shared" si="19"/>
        <v>2281</v>
      </c>
      <c r="Q38" s="72">
        <f t="shared" si="13"/>
        <v>0.77290661990355103</v>
      </c>
      <c r="R38" s="72">
        <f t="shared" ref="R38:R58" si="20">EXP(P37/P38)</f>
        <v>2.1660530055379685</v>
      </c>
      <c r="S38" s="72">
        <f t="shared" si="15"/>
        <v>2.7182818284590451</v>
      </c>
      <c r="T38" s="72">
        <f t="shared" ref="T38:T58" si="21">S38/R38</f>
        <v>1.2549470495455042</v>
      </c>
      <c r="U38" s="72">
        <f t="shared" si="17"/>
        <v>0.22709338009644892</v>
      </c>
      <c r="V38" s="1">
        <f t="shared" si="18"/>
        <v>0.22709338009644892</v>
      </c>
    </row>
    <row r="39" spans="3:24" x14ac:dyDescent="0.25">
      <c r="C39" s="106"/>
      <c r="D39" s="93"/>
      <c r="E39" s="26"/>
      <c r="F39" s="26"/>
      <c r="G39" s="26"/>
      <c r="H39" s="26"/>
      <c r="I39" s="94"/>
      <c r="J39" s="26"/>
      <c r="K39" s="96">
        <v>1</v>
      </c>
      <c r="L39" s="26">
        <v>1</v>
      </c>
      <c r="M39" s="95"/>
      <c r="O39" s="37"/>
      <c r="P39" s="2">
        <f t="shared" si="19"/>
        <v>0</v>
      </c>
      <c r="Q39" s="72"/>
      <c r="R39" s="72"/>
      <c r="S39" s="72"/>
      <c r="T39" s="72"/>
      <c r="U39" s="72"/>
    </row>
    <row r="40" spans="3:24" x14ac:dyDescent="0.25">
      <c r="C40" s="106"/>
      <c r="D40" s="93"/>
      <c r="E40" s="26"/>
      <c r="F40" s="26"/>
      <c r="G40" s="97">
        <v>1</v>
      </c>
      <c r="H40" s="26">
        <v>1</v>
      </c>
      <c r="I40" s="94">
        <v>2</v>
      </c>
      <c r="J40" s="26">
        <v>1</v>
      </c>
      <c r="K40" s="96">
        <v>2</v>
      </c>
      <c r="L40" s="26">
        <v>1</v>
      </c>
      <c r="M40" s="95"/>
      <c r="O40" s="37"/>
      <c r="P40" s="2">
        <f t="shared" si="19"/>
        <v>0</v>
      </c>
      <c r="Q40" s="72"/>
      <c r="R40" s="72"/>
      <c r="S40" s="72"/>
      <c r="T40" s="72"/>
      <c r="U40" s="72"/>
    </row>
    <row r="41" spans="3:24" x14ac:dyDescent="0.25">
      <c r="C41" s="106"/>
      <c r="D41" s="93"/>
      <c r="E41" s="26"/>
      <c r="F41" s="26"/>
      <c r="G41" s="98"/>
      <c r="H41" s="26"/>
      <c r="I41" s="94"/>
      <c r="J41" s="26"/>
      <c r="K41" s="96">
        <v>3</v>
      </c>
      <c r="L41" s="26">
        <v>1</v>
      </c>
      <c r="M41" s="95"/>
      <c r="O41" s="37"/>
      <c r="P41" s="2">
        <f t="shared" si="19"/>
        <v>0</v>
      </c>
      <c r="Q41" s="72"/>
      <c r="R41" s="72"/>
      <c r="S41" s="72"/>
      <c r="T41" s="72"/>
      <c r="U41" s="72"/>
    </row>
    <row r="42" spans="3:24" x14ac:dyDescent="0.25">
      <c r="C42" s="106"/>
      <c r="D42" s="93"/>
      <c r="E42" s="26"/>
      <c r="F42" s="26"/>
      <c r="G42" s="98"/>
      <c r="H42" s="26"/>
      <c r="I42" s="94"/>
      <c r="J42" s="26"/>
      <c r="K42" s="94">
        <v>1</v>
      </c>
      <c r="L42" s="26"/>
      <c r="M42" s="95"/>
      <c r="O42" s="37"/>
      <c r="P42" s="2">
        <f t="shared" si="19"/>
        <v>0</v>
      </c>
      <c r="Q42" s="72"/>
      <c r="R42" s="72"/>
      <c r="S42" s="72"/>
      <c r="T42" s="72"/>
      <c r="U42" s="72"/>
    </row>
    <row r="43" spans="3:24" x14ac:dyDescent="0.25">
      <c r="C43" s="106"/>
      <c r="D43" s="93"/>
      <c r="E43" s="26"/>
      <c r="F43" s="26"/>
      <c r="G43" s="26"/>
      <c r="H43" s="26"/>
      <c r="I43" s="94">
        <v>3</v>
      </c>
      <c r="J43" s="26"/>
      <c r="K43" s="94">
        <v>2</v>
      </c>
      <c r="L43" s="26"/>
      <c r="M43" s="95"/>
      <c r="O43" s="37"/>
      <c r="P43" s="2">
        <f t="shared" si="19"/>
        <v>0</v>
      </c>
      <c r="Q43" s="72"/>
      <c r="R43" s="72"/>
      <c r="S43" s="72"/>
      <c r="T43" s="72"/>
      <c r="U43" s="72"/>
    </row>
    <row r="44" spans="3:24" s="82" customFormat="1" x14ac:dyDescent="0.25">
      <c r="C44" s="106"/>
      <c r="D44" s="93"/>
      <c r="E44" s="99"/>
      <c r="F44" s="99"/>
      <c r="G44" s="99"/>
      <c r="H44" s="99"/>
      <c r="I44" s="99"/>
      <c r="J44" s="99"/>
      <c r="K44" s="94">
        <v>3</v>
      </c>
      <c r="L44" s="26"/>
      <c r="M44" s="100"/>
      <c r="O44" s="37">
        <v>25333</v>
      </c>
      <c r="P44" s="2">
        <f t="shared" si="19"/>
        <v>25333</v>
      </c>
      <c r="Q44" s="72">
        <f t="shared" si="13"/>
        <v>0</v>
      </c>
      <c r="R44" s="72">
        <f t="shared" si="20"/>
        <v>1</v>
      </c>
      <c r="S44" s="72">
        <f t="shared" si="15"/>
        <v>2.7182818284590451</v>
      </c>
      <c r="T44" s="72">
        <f t="shared" si="21"/>
        <v>2.7182818284590451</v>
      </c>
      <c r="U44" s="72">
        <f t="shared" si="17"/>
        <v>1</v>
      </c>
      <c r="V44" s="1"/>
      <c r="W44"/>
      <c r="X44"/>
    </row>
    <row r="45" spans="3:24" x14ac:dyDescent="0.25">
      <c r="C45" s="106"/>
      <c r="D45" s="93"/>
      <c r="E45" s="99"/>
      <c r="F45" s="99"/>
      <c r="G45" s="99"/>
      <c r="H45" s="99"/>
      <c r="I45" s="99"/>
      <c r="J45" s="99"/>
      <c r="K45" s="99"/>
      <c r="L45" s="99"/>
      <c r="M45" s="100"/>
      <c r="O45" s="37">
        <v>29155</v>
      </c>
      <c r="P45" s="2">
        <f t="shared" si="19"/>
        <v>29155</v>
      </c>
      <c r="Q45" s="72">
        <f t="shared" si="13"/>
        <v>0.86890756302521011</v>
      </c>
      <c r="R45" s="72">
        <f t="shared" si="20"/>
        <v>2.3843047276256888</v>
      </c>
      <c r="S45" s="72">
        <f t="shared" si="15"/>
        <v>2.7182818284590451</v>
      </c>
      <c r="T45" s="72">
        <f t="shared" si="21"/>
        <v>1.140073161355484</v>
      </c>
      <c r="U45" s="72">
        <f t="shared" si="17"/>
        <v>0.13109243697478995</v>
      </c>
      <c r="V45" s="1">
        <f t="shared" si="18"/>
        <v>0.13109243697478995</v>
      </c>
      <c r="W45" s="82"/>
      <c r="X45" s="82"/>
    </row>
    <row r="46" spans="3:24" x14ac:dyDescent="0.25">
      <c r="C46" s="106"/>
      <c r="D46" s="93"/>
      <c r="E46" s="26"/>
      <c r="F46" s="26"/>
      <c r="G46" s="26"/>
      <c r="H46" s="26"/>
      <c r="I46" s="26"/>
      <c r="J46" s="26"/>
      <c r="K46" s="96">
        <v>1</v>
      </c>
      <c r="L46" s="26">
        <v>1</v>
      </c>
      <c r="M46" s="95"/>
      <c r="O46" s="37">
        <v>32964</v>
      </c>
      <c r="P46" s="2">
        <f t="shared" si="19"/>
        <v>32964</v>
      </c>
      <c r="Q46" s="72">
        <f t="shared" si="13"/>
        <v>0.88444970270598233</v>
      </c>
      <c r="R46" s="72">
        <f t="shared" si="20"/>
        <v>2.421651396536864</v>
      </c>
      <c r="S46" s="72">
        <f t="shared" si="15"/>
        <v>2.7182818284590451</v>
      </c>
      <c r="T46" s="72">
        <f t="shared" si="21"/>
        <v>1.1224909713868743</v>
      </c>
      <c r="U46" s="72">
        <f t="shared" si="17"/>
        <v>0.11555029729401761</v>
      </c>
      <c r="V46" s="1">
        <f t="shared" si="18"/>
        <v>0.11555029729401761</v>
      </c>
    </row>
    <row r="47" spans="3:24" x14ac:dyDescent="0.25">
      <c r="C47" s="106"/>
      <c r="D47" s="93"/>
      <c r="E47" s="26"/>
      <c r="F47" s="26"/>
      <c r="G47" s="26"/>
      <c r="H47" s="26"/>
      <c r="I47" s="94">
        <v>1</v>
      </c>
      <c r="J47" s="26">
        <v>1</v>
      </c>
      <c r="K47" s="96">
        <v>2</v>
      </c>
      <c r="L47" s="26">
        <v>1</v>
      </c>
      <c r="M47" s="95"/>
      <c r="O47" s="37"/>
      <c r="P47" s="2">
        <f t="shared" si="19"/>
        <v>0</v>
      </c>
      <c r="Q47" s="72"/>
      <c r="R47" s="72"/>
      <c r="S47" s="72"/>
      <c r="T47" s="72"/>
      <c r="U47" s="72"/>
    </row>
    <row r="48" spans="3:24" x14ac:dyDescent="0.25">
      <c r="C48" s="106"/>
      <c r="D48" s="93"/>
      <c r="E48" s="26"/>
      <c r="F48" s="26"/>
      <c r="G48" s="26"/>
      <c r="H48" s="26"/>
      <c r="I48" s="94"/>
      <c r="J48" s="26"/>
      <c r="K48" s="96">
        <v>3</v>
      </c>
      <c r="L48" s="26">
        <v>1</v>
      </c>
      <c r="M48" s="95"/>
      <c r="O48" s="37">
        <v>40174</v>
      </c>
      <c r="P48" s="2">
        <f t="shared" si="19"/>
        <v>40174</v>
      </c>
      <c r="Q48" s="72">
        <f t="shared" si="13"/>
        <v>0</v>
      </c>
      <c r="R48" s="72">
        <f t="shared" si="20"/>
        <v>1</v>
      </c>
      <c r="S48" s="72">
        <f t="shared" si="15"/>
        <v>2.7182818284590451</v>
      </c>
      <c r="T48" s="72">
        <f t="shared" si="21"/>
        <v>2.7182818284590451</v>
      </c>
      <c r="U48" s="72">
        <f t="shared" si="17"/>
        <v>1</v>
      </c>
    </row>
    <row r="49" spans="3:24" x14ac:dyDescent="0.25">
      <c r="C49" s="106"/>
      <c r="D49" s="93"/>
      <c r="E49" s="26"/>
      <c r="F49" s="26"/>
      <c r="G49" s="26"/>
      <c r="H49" s="26"/>
      <c r="I49" s="94"/>
      <c r="J49" s="26"/>
      <c r="K49" s="94">
        <v>1</v>
      </c>
      <c r="L49" s="26">
        <v>1</v>
      </c>
      <c r="M49" s="95"/>
      <c r="O49" s="37">
        <v>44450</v>
      </c>
      <c r="P49" s="2">
        <f t="shared" si="19"/>
        <v>44450</v>
      </c>
      <c r="Q49" s="72">
        <f t="shared" si="13"/>
        <v>0.90380202474690663</v>
      </c>
      <c r="R49" s="72">
        <f t="shared" si="20"/>
        <v>2.4689723828682184</v>
      </c>
      <c r="S49" s="72">
        <f t="shared" si="15"/>
        <v>2.7182818284590451</v>
      </c>
      <c r="T49" s="72">
        <f t="shared" si="21"/>
        <v>1.1009770086213773</v>
      </c>
      <c r="U49" s="72">
        <f t="shared" si="17"/>
        <v>9.6197975253093176E-2</v>
      </c>
      <c r="V49" s="1">
        <f t="shared" si="18"/>
        <v>9.6197975253093176E-2</v>
      </c>
    </row>
    <row r="50" spans="3:24" x14ac:dyDescent="0.25">
      <c r="C50" s="107">
        <v>1</v>
      </c>
      <c r="D50" s="93"/>
      <c r="E50" s="97">
        <v>1</v>
      </c>
      <c r="F50" s="26">
        <v>1</v>
      </c>
      <c r="G50" s="97">
        <v>2</v>
      </c>
      <c r="H50" s="26">
        <v>1</v>
      </c>
      <c r="I50" s="94">
        <v>2</v>
      </c>
      <c r="J50" s="26">
        <v>1</v>
      </c>
      <c r="K50" s="94">
        <v>2</v>
      </c>
      <c r="L50" s="26">
        <v>1</v>
      </c>
      <c r="M50" s="95"/>
      <c r="O50" s="37">
        <v>52128</v>
      </c>
      <c r="P50" s="2">
        <f t="shared" si="19"/>
        <v>52128</v>
      </c>
      <c r="Q50" s="72">
        <f t="shared" si="13"/>
        <v>0.85270871700429707</v>
      </c>
      <c r="R50" s="72">
        <f t="shared" si="20"/>
        <v>2.3459928840602813</v>
      </c>
      <c r="S50" s="72">
        <f t="shared" si="15"/>
        <v>2.7182818284590451</v>
      </c>
      <c r="T50" s="72">
        <f t="shared" si="21"/>
        <v>1.1586914209877874</v>
      </c>
      <c r="U50" s="72">
        <f t="shared" si="17"/>
        <v>0.1472912829957029</v>
      </c>
      <c r="V50" s="1">
        <f t="shared" si="18"/>
        <v>0.1472912829957029</v>
      </c>
    </row>
    <row r="51" spans="3:24" x14ac:dyDescent="0.25">
      <c r="C51" s="106"/>
      <c r="D51" s="93"/>
      <c r="E51" s="98"/>
      <c r="F51" s="26"/>
      <c r="G51" s="98"/>
      <c r="H51" s="26"/>
      <c r="I51" s="94"/>
      <c r="J51" s="26"/>
      <c r="K51" s="94">
        <v>3</v>
      </c>
      <c r="L51" s="26">
        <v>1</v>
      </c>
      <c r="M51" s="95"/>
      <c r="O51" s="37">
        <v>56989</v>
      </c>
      <c r="P51" s="2">
        <f t="shared" si="19"/>
        <v>56989</v>
      </c>
      <c r="Q51" s="72">
        <f t="shared" si="13"/>
        <v>0.91470283738967173</v>
      </c>
      <c r="R51" s="72">
        <f t="shared" si="20"/>
        <v>2.4960334138823494</v>
      </c>
      <c r="S51" s="72">
        <f t="shared" si="15"/>
        <v>2.7182818284590451</v>
      </c>
      <c r="T51" s="72">
        <f t="shared" si="21"/>
        <v>1.0890406407785258</v>
      </c>
      <c r="U51" s="72">
        <f t="shared" si="17"/>
        <v>8.5297162610328311E-2</v>
      </c>
      <c r="V51" s="1">
        <f t="shared" si="18"/>
        <v>8.5297162610328311E-2</v>
      </c>
    </row>
    <row r="52" spans="3:24" x14ac:dyDescent="0.25">
      <c r="C52" s="106"/>
      <c r="D52" s="93"/>
      <c r="E52" s="99"/>
      <c r="F52" s="26"/>
      <c r="G52" s="26"/>
      <c r="H52" s="26"/>
      <c r="I52" s="94"/>
      <c r="J52" s="26"/>
      <c r="K52" s="96">
        <v>1</v>
      </c>
      <c r="L52" s="26"/>
      <c r="M52" s="95"/>
      <c r="O52" s="37">
        <f>60000</f>
        <v>60000</v>
      </c>
      <c r="P52" s="2">
        <f t="shared" si="19"/>
        <v>60000</v>
      </c>
      <c r="Q52" s="72">
        <f t="shared" si="13"/>
        <v>0.94981666666666664</v>
      </c>
      <c r="R52" s="72">
        <f t="shared" si="20"/>
        <v>2.5852356559966037</v>
      </c>
      <c r="S52" s="72">
        <f t="shared" si="15"/>
        <v>2.7182818284590451</v>
      </c>
      <c r="T52" s="72">
        <f t="shared" si="21"/>
        <v>1.0514638470786342</v>
      </c>
      <c r="U52" s="72">
        <f t="shared" si="17"/>
        <v>5.0183333333333323E-2</v>
      </c>
      <c r="V52" s="1">
        <f t="shared" si="18"/>
        <v>5.0183333333333323E-2</v>
      </c>
    </row>
    <row r="53" spans="3:24" x14ac:dyDescent="0.25">
      <c r="C53" s="106"/>
      <c r="D53" s="93"/>
      <c r="E53" s="26"/>
      <c r="F53" s="26"/>
      <c r="G53" s="26"/>
      <c r="H53" s="26"/>
      <c r="I53" s="94">
        <v>3</v>
      </c>
      <c r="J53" s="26"/>
      <c r="K53" s="96">
        <v>2</v>
      </c>
      <c r="L53" s="26"/>
      <c r="M53" s="95"/>
      <c r="O53" s="41">
        <v>64330</v>
      </c>
      <c r="P53" s="2">
        <f t="shared" si="19"/>
        <v>64330</v>
      </c>
      <c r="Q53" s="72">
        <f t="shared" si="13"/>
        <v>0.93269081299549195</v>
      </c>
      <c r="R53" s="72">
        <f t="shared" si="20"/>
        <v>2.5413382516102279</v>
      </c>
      <c r="S53" s="72">
        <f t="shared" si="15"/>
        <v>2.7182818284590451</v>
      </c>
      <c r="T53" s="72">
        <f t="shared" si="21"/>
        <v>1.0696261415562069</v>
      </c>
      <c r="U53" s="72">
        <f t="shared" si="17"/>
        <v>6.7309187004507956E-2</v>
      </c>
      <c r="V53" s="1">
        <f t="shared" si="18"/>
        <v>6.7309187004507956E-2</v>
      </c>
    </row>
    <row r="54" spans="3:24" s="82" customFormat="1" x14ac:dyDescent="0.25">
      <c r="C54" s="106"/>
      <c r="D54" s="93"/>
      <c r="E54" s="26"/>
      <c r="F54" s="26"/>
      <c r="G54" s="26"/>
      <c r="H54" s="26"/>
      <c r="I54" s="99"/>
      <c r="J54" s="26"/>
      <c r="K54" s="96">
        <v>3</v>
      </c>
      <c r="L54" s="26"/>
      <c r="M54" s="95"/>
      <c r="O54" s="41">
        <v>77150</v>
      </c>
      <c r="P54" s="2">
        <f t="shared" si="19"/>
        <v>77150</v>
      </c>
      <c r="Q54" s="72">
        <f t="shared" si="13"/>
        <v>0.8338302009073234</v>
      </c>
      <c r="R54" s="72">
        <f t="shared" si="20"/>
        <v>2.3021194552780466</v>
      </c>
      <c r="S54" s="72">
        <f t="shared" si="15"/>
        <v>2.7182818284590451</v>
      </c>
      <c r="T54" s="72">
        <f t="shared" si="21"/>
        <v>1.1807735789847338</v>
      </c>
      <c r="U54" s="72">
        <f t="shared" si="17"/>
        <v>0.16616979909267651</v>
      </c>
      <c r="V54" s="1">
        <f t="shared" si="18"/>
        <v>0.16616979909267651</v>
      </c>
      <c r="W54"/>
      <c r="X54"/>
    </row>
    <row r="55" spans="3:24" x14ac:dyDescent="0.25">
      <c r="C55" s="106"/>
      <c r="D55" s="93"/>
      <c r="E55" s="99"/>
      <c r="F55" s="99"/>
      <c r="G55" s="99"/>
      <c r="H55" s="99"/>
      <c r="I55" s="99"/>
      <c r="J55" s="99"/>
      <c r="K55" s="99"/>
      <c r="L55" s="99"/>
      <c r="M55" s="100"/>
      <c r="O55" s="41">
        <v>92700</v>
      </c>
      <c r="P55" s="2">
        <f t="shared" si="19"/>
        <v>92700</v>
      </c>
      <c r="Q55" s="72">
        <f t="shared" si="13"/>
        <v>0.83225458468176916</v>
      </c>
      <c r="R55" s="72">
        <f t="shared" si="20"/>
        <v>2.2984950545932281</v>
      </c>
      <c r="S55" s="72">
        <f t="shared" si="15"/>
        <v>2.7182818284590451</v>
      </c>
      <c r="T55" s="72">
        <f t="shared" si="21"/>
        <v>1.1826354914390311</v>
      </c>
      <c r="U55" s="72">
        <f t="shared" si="17"/>
        <v>0.16774541531823067</v>
      </c>
      <c r="V55" s="1">
        <f t="shared" si="18"/>
        <v>0.16774541531823067</v>
      </c>
      <c r="W55" s="82"/>
      <c r="X55" s="82"/>
    </row>
    <row r="56" spans="3:24" x14ac:dyDescent="0.25">
      <c r="C56" s="106"/>
      <c r="D56" s="93"/>
      <c r="E56" s="26"/>
      <c r="F56" s="26"/>
      <c r="G56" s="26"/>
      <c r="H56" s="26"/>
      <c r="I56" s="26"/>
      <c r="J56" s="26"/>
      <c r="K56" s="94">
        <v>1</v>
      </c>
      <c r="L56" s="26">
        <v>1</v>
      </c>
      <c r="M56" s="95"/>
      <c r="O56" s="73">
        <v>120030</v>
      </c>
      <c r="P56" s="2">
        <f t="shared" si="19"/>
        <v>120030</v>
      </c>
      <c r="Q56" s="72">
        <f t="shared" si="13"/>
        <v>0.77230692326918271</v>
      </c>
      <c r="R56" s="72">
        <f t="shared" si="20"/>
        <v>2.164754420258213</v>
      </c>
      <c r="S56" s="72">
        <f t="shared" si="15"/>
        <v>2.7182818284590451</v>
      </c>
      <c r="T56" s="72">
        <f t="shared" si="21"/>
        <v>1.2556998627746454</v>
      </c>
      <c r="U56" s="72">
        <f t="shared" si="17"/>
        <v>0.22769307673081721</v>
      </c>
      <c r="V56" s="1">
        <f t="shared" si="18"/>
        <v>0.22769307673081721</v>
      </c>
    </row>
    <row r="57" spans="3:24" s="72" customFormat="1" x14ac:dyDescent="0.25">
      <c r="C57" s="106"/>
      <c r="D57" s="93"/>
      <c r="E57" s="26"/>
      <c r="F57" s="26"/>
      <c r="G57" s="26"/>
      <c r="H57" s="26"/>
      <c r="I57" s="94">
        <v>1</v>
      </c>
      <c r="J57" s="26">
        <v>1</v>
      </c>
      <c r="K57" s="94">
        <v>2</v>
      </c>
      <c r="L57" s="26">
        <v>1</v>
      </c>
      <c r="M57" s="95"/>
      <c r="O57" s="73">
        <v>135786</v>
      </c>
      <c r="P57" s="2">
        <f t="shared" si="19"/>
        <v>135786</v>
      </c>
      <c r="Q57" s="72">
        <f t="shared" si="13"/>
        <v>0.88396447350978746</v>
      </c>
      <c r="R57" s="72">
        <f t="shared" si="20"/>
        <v>2.4204766256158829</v>
      </c>
      <c r="S57" s="72">
        <f t="shared" si="15"/>
        <v>2.7182818284590451</v>
      </c>
      <c r="T57" s="72">
        <f t="shared" si="21"/>
        <v>1.1230357689438073</v>
      </c>
      <c r="U57" s="72">
        <f t="shared" si="17"/>
        <v>0.11603552649021243</v>
      </c>
      <c r="V57" s="1">
        <f t="shared" si="18"/>
        <v>0.11603552649021243</v>
      </c>
      <c r="W57"/>
      <c r="X57"/>
    </row>
    <row r="58" spans="3:24" x14ac:dyDescent="0.25">
      <c r="C58" s="106"/>
      <c r="D58" s="93"/>
      <c r="E58" s="26"/>
      <c r="F58" s="26"/>
      <c r="G58" s="26"/>
      <c r="H58" s="26"/>
      <c r="I58" s="94"/>
      <c r="J58" s="26"/>
      <c r="K58" s="94">
        <v>3</v>
      </c>
      <c r="L58" s="26">
        <v>1</v>
      </c>
      <c r="M58" s="95"/>
      <c r="O58" s="73">
        <v>150000</v>
      </c>
      <c r="P58" s="2">
        <f t="shared" si="19"/>
        <v>150000</v>
      </c>
      <c r="Q58" s="72">
        <f t="shared" si="13"/>
        <v>0.90524000000000004</v>
      </c>
      <c r="R58" s="72">
        <f t="shared" si="20"/>
        <v>2.4725252579163404</v>
      </c>
      <c r="S58" s="72">
        <f t="shared" si="15"/>
        <v>2.7182818284590451</v>
      </c>
      <c r="T58" s="72">
        <f t="shared" si="21"/>
        <v>1.0993949686685143</v>
      </c>
      <c r="U58" s="72">
        <f t="shared" si="17"/>
        <v>9.4760000000000025E-2</v>
      </c>
      <c r="V58" s="1">
        <f t="shared" si="18"/>
        <v>9.4760000000000025E-2</v>
      </c>
      <c r="W58" s="72"/>
      <c r="X58" s="72"/>
    </row>
    <row r="59" spans="3:24" x14ac:dyDescent="0.25">
      <c r="C59" s="106"/>
      <c r="D59" s="93"/>
      <c r="E59" s="26"/>
      <c r="F59" s="26"/>
      <c r="G59" s="26"/>
      <c r="H59" s="26"/>
      <c r="I59" s="94"/>
      <c r="J59" s="26"/>
      <c r="K59" s="96">
        <v>1</v>
      </c>
      <c r="L59" s="26">
        <v>1</v>
      </c>
      <c r="M59" s="95"/>
    </row>
    <row r="60" spans="3:24" x14ac:dyDescent="0.25">
      <c r="C60" s="106"/>
      <c r="D60" s="93"/>
      <c r="E60" s="26"/>
      <c r="F60" s="26"/>
      <c r="G60" s="97">
        <f>G50+1</f>
        <v>3</v>
      </c>
      <c r="H60" s="26">
        <v>1</v>
      </c>
      <c r="I60" s="94">
        <v>2</v>
      </c>
      <c r="J60" s="26">
        <v>1</v>
      </c>
      <c r="K60" s="96">
        <v>2</v>
      </c>
      <c r="L60" s="26">
        <v>1</v>
      </c>
      <c r="M60" s="95"/>
    </row>
    <row r="61" spans="3:24" x14ac:dyDescent="0.25">
      <c r="C61" s="106"/>
      <c r="D61" s="93"/>
      <c r="E61" s="26"/>
      <c r="F61" s="26"/>
      <c r="G61" s="98"/>
      <c r="H61" s="26"/>
      <c r="I61" s="94"/>
      <c r="J61" s="26"/>
      <c r="K61" s="96">
        <v>3</v>
      </c>
      <c r="L61" s="26">
        <v>1</v>
      </c>
      <c r="M61" s="95"/>
      <c r="V61" s="1">
        <f>AVERAGE(V25:V58)</f>
        <v>0.25969319572322164</v>
      </c>
    </row>
    <row r="62" spans="3:24" x14ac:dyDescent="0.25">
      <c r="C62" s="106"/>
      <c r="D62" s="93"/>
      <c r="E62" s="26"/>
      <c r="F62" s="26"/>
      <c r="G62" s="98"/>
      <c r="H62" s="26"/>
      <c r="I62" s="94"/>
      <c r="J62" s="26"/>
      <c r="K62" s="94">
        <v>1</v>
      </c>
      <c r="L62" s="26"/>
      <c r="M62" s="95"/>
    </row>
    <row r="63" spans="3:24" x14ac:dyDescent="0.25">
      <c r="C63" s="106"/>
      <c r="D63" s="93"/>
      <c r="E63" s="26"/>
      <c r="F63" s="26"/>
      <c r="G63" s="26"/>
      <c r="H63" s="26"/>
      <c r="I63" s="94">
        <v>3</v>
      </c>
      <c r="J63" s="26"/>
      <c r="K63" s="94">
        <v>2</v>
      </c>
      <c r="L63" s="26"/>
      <c r="M63" s="95"/>
    </row>
    <row r="64" spans="3:24" x14ac:dyDescent="0.25">
      <c r="C64" s="106"/>
      <c r="D64" s="93"/>
      <c r="E64" s="26"/>
      <c r="F64" s="26"/>
      <c r="G64" s="99"/>
      <c r="H64" s="99"/>
      <c r="I64" s="99"/>
      <c r="J64" s="26"/>
      <c r="K64" s="94">
        <v>3</v>
      </c>
      <c r="L64" s="26"/>
      <c r="M64" s="95"/>
    </row>
    <row r="65" spans="3:22" x14ac:dyDescent="0.25">
      <c r="C65" s="106"/>
      <c r="D65" s="101"/>
      <c r="E65" s="102"/>
      <c r="F65" s="102"/>
      <c r="G65" s="102"/>
      <c r="H65" s="102"/>
      <c r="I65" s="102"/>
      <c r="J65" s="102"/>
      <c r="K65" s="102"/>
      <c r="L65" s="102"/>
      <c r="M65" s="103"/>
    </row>
    <row r="66" spans="3:22" x14ac:dyDescent="0.25">
      <c r="C66" s="106"/>
      <c r="D66" s="90"/>
      <c r="E66" s="91"/>
      <c r="F66" s="91"/>
      <c r="G66" s="91"/>
      <c r="H66" s="91"/>
      <c r="I66" s="91"/>
      <c r="J66" s="91"/>
      <c r="K66" s="91"/>
      <c r="L66" s="91"/>
      <c r="M66" s="92"/>
    </row>
    <row r="67" spans="3:22" x14ac:dyDescent="0.25">
      <c r="C67" s="106"/>
      <c r="D67" s="93"/>
      <c r="E67" s="26"/>
      <c r="F67" s="26"/>
      <c r="G67" s="26"/>
      <c r="H67" s="26"/>
      <c r="I67" s="26"/>
      <c r="J67" s="26"/>
      <c r="K67" s="94">
        <v>1</v>
      </c>
      <c r="L67" s="26">
        <v>1</v>
      </c>
      <c r="M67" s="95"/>
    </row>
    <row r="68" spans="3:22" x14ac:dyDescent="0.25">
      <c r="C68" s="106"/>
      <c r="D68" s="93"/>
      <c r="E68" s="26"/>
      <c r="F68" s="26"/>
      <c r="G68" s="26"/>
      <c r="H68" s="26"/>
      <c r="I68" s="94">
        <v>1</v>
      </c>
      <c r="J68" s="26">
        <v>1</v>
      </c>
      <c r="K68" s="94">
        <v>2</v>
      </c>
      <c r="L68" s="26">
        <v>1</v>
      </c>
      <c r="M68" s="95"/>
    </row>
    <row r="69" spans="3:22" x14ac:dyDescent="0.25">
      <c r="C69" s="106"/>
      <c r="D69" s="93"/>
      <c r="E69" s="26"/>
      <c r="F69" s="26"/>
      <c r="G69" s="26"/>
      <c r="H69" s="26"/>
      <c r="I69" s="94"/>
      <c r="J69" s="26"/>
      <c r="K69" s="94">
        <v>3</v>
      </c>
      <c r="L69" s="26">
        <v>1</v>
      </c>
      <c r="M69" s="95"/>
    </row>
    <row r="70" spans="3:22" x14ac:dyDescent="0.25">
      <c r="C70" s="106"/>
      <c r="D70" s="93"/>
      <c r="E70" s="26"/>
      <c r="F70" s="26"/>
      <c r="G70" s="26"/>
      <c r="H70" s="26"/>
      <c r="I70" s="94"/>
      <c r="J70" s="26"/>
      <c r="K70" s="96">
        <v>1</v>
      </c>
      <c r="L70" s="26">
        <v>1</v>
      </c>
      <c r="M70" s="95"/>
    </row>
    <row r="71" spans="3:22" x14ac:dyDescent="0.25">
      <c r="C71" s="106"/>
      <c r="D71" s="93"/>
      <c r="E71" s="26"/>
      <c r="F71" s="26"/>
      <c r="G71" s="97">
        <v>1</v>
      </c>
      <c r="H71" s="26">
        <v>1</v>
      </c>
      <c r="I71" s="94">
        <v>2</v>
      </c>
      <c r="J71" s="26">
        <v>1</v>
      </c>
      <c r="K71" s="96">
        <v>2</v>
      </c>
      <c r="L71" s="26">
        <v>1</v>
      </c>
      <c r="M71" s="95"/>
    </row>
    <row r="72" spans="3:22" x14ac:dyDescent="0.25">
      <c r="C72" s="106"/>
      <c r="D72" s="93"/>
      <c r="E72" s="26"/>
      <c r="F72" s="26"/>
      <c r="G72" s="98"/>
      <c r="H72" s="26"/>
      <c r="I72" s="94"/>
      <c r="J72" s="26"/>
      <c r="K72" s="96">
        <v>3</v>
      </c>
      <c r="L72" s="26">
        <v>1</v>
      </c>
      <c r="M72" s="95"/>
    </row>
    <row r="73" spans="3:22" x14ac:dyDescent="0.25">
      <c r="C73" s="106"/>
      <c r="D73" s="93"/>
      <c r="E73" s="26"/>
      <c r="F73" s="26"/>
      <c r="G73" s="98"/>
      <c r="H73" s="26"/>
      <c r="I73" s="94"/>
      <c r="J73" s="26"/>
      <c r="K73" s="94">
        <v>1</v>
      </c>
      <c r="L73" s="26"/>
      <c r="M73" s="95"/>
    </row>
    <row r="74" spans="3:22" s="82" customFormat="1" x14ac:dyDescent="0.25">
      <c r="C74" s="106"/>
      <c r="D74" s="93"/>
      <c r="E74" s="26"/>
      <c r="F74" s="26"/>
      <c r="G74" s="26"/>
      <c r="H74" s="26"/>
      <c r="I74" s="94">
        <v>3</v>
      </c>
      <c r="J74" s="26"/>
      <c r="K74" s="94">
        <v>2</v>
      </c>
      <c r="L74" s="26"/>
      <c r="M74" s="95"/>
      <c r="V74" s="116"/>
    </row>
    <row r="75" spans="3:22" x14ac:dyDescent="0.25">
      <c r="C75" s="106"/>
      <c r="D75" s="93"/>
      <c r="E75" s="99"/>
      <c r="F75" s="99"/>
      <c r="G75" s="99"/>
      <c r="H75" s="99"/>
      <c r="I75" s="99"/>
      <c r="J75" s="99"/>
      <c r="K75" s="94">
        <v>3</v>
      </c>
      <c r="L75" s="26"/>
      <c r="M75" s="100"/>
    </row>
    <row r="76" spans="3:22" x14ac:dyDescent="0.25">
      <c r="C76" s="106"/>
      <c r="D76" s="93"/>
      <c r="E76" s="99"/>
      <c r="F76" s="99"/>
      <c r="G76" s="99"/>
      <c r="H76" s="99"/>
      <c r="I76" s="99"/>
      <c r="J76" s="99"/>
      <c r="K76" s="99"/>
      <c r="L76" s="99"/>
      <c r="M76" s="100"/>
    </row>
    <row r="77" spans="3:22" x14ac:dyDescent="0.25">
      <c r="C77" s="106"/>
      <c r="D77" s="93"/>
      <c r="E77" s="26"/>
      <c r="F77" s="26"/>
      <c r="G77" s="26"/>
      <c r="H77" s="26"/>
      <c r="I77" s="26"/>
      <c r="J77" s="26"/>
      <c r="K77" s="96">
        <v>1</v>
      </c>
      <c r="L77" s="26">
        <v>1</v>
      </c>
      <c r="M77" s="95"/>
    </row>
    <row r="78" spans="3:22" x14ac:dyDescent="0.25">
      <c r="C78" s="106"/>
      <c r="D78" s="93"/>
      <c r="E78" s="26"/>
      <c r="F78" s="26"/>
      <c r="G78" s="26"/>
      <c r="H78" s="26"/>
      <c r="I78" s="94">
        <v>1</v>
      </c>
      <c r="J78" s="26">
        <v>1</v>
      </c>
      <c r="K78" s="96">
        <v>2</v>
      </c>
      <c r="L78" s="26">
        <v>1</v>
      </c>
      <c r="M78" s="95"/>
    </row>
    <row r="79" spans="3:22" x14ac:dyDescent="0.25">
      <c r="C79" s="106"/>
      <c r="D79" s="93"/>
      <c r="E79" s="26"/>
      <c r="F79" s="26"/>
      <c r="G79" s="26"/>
      <c r="H79" s="26"/>
      <c r="I79" s="94"/>
      <c r="J79" s="26"/>
      <c r="K79" s="96">
        <v>3</v>
      </c>
      <c r="L79" s="26">
        <v>1</v>
      </c>
      <c r="M79" s="95"/>
    </row>
    <row r="80" spans="3:22" x14ac:dyDescent="0.25">
      <c r="C80" s="106"/>
      <c r="D80" s="93"/>
      <c r="E80" s="26"/>
      <c r="F80" s="26"/>
      <c r="G80" s="26"/>
      <c r="H80" s="26"/>
      <c r="I80" s="94"/>
      <c r="J80" s="26"/>
      <c r="K80" s="94">
        <v>1</v>
      </c>
      <c r="L80" s="26">
        <v>1</v>
      </c>
      <c r="M80" s="95"/>
    </row>
    <row r="81" spans="3:22" x14ac:dyDescent="0.25">
      <c r="C81" s="106"/>
      <c r="D81" s="93"/>
      <c r="E81" s="97">
        <v>1</v>
      </c>
      <c r="F81" s="26">
        <v>1</v>
      </c>
      <c r="G81" s="97">
        <v>2</v>
      </c>
      <c r="H81" s="26">
        <v>1</v>
      </c>
      <c r="I81" s="94">
        <v>2</v>
      </c>
      <c r="J81" s="26">
        <v>1</v>
      </c>
      <c r="K81" s="94">
        <v>2</v>
      </c>
      <c r="L81" s="26">
        <v>1</v>
      </c>
      <c r="M81" s="95"/>
    </row>
    <row r="82" spans="3:22" x14ac:dyDescent="0.25">
      <c r="C82" s="106"/>
      <c r="D82" s="93"/>
      <c r="E82" s="98"/>
      <c r="F82" s="26"/>
      <c r="G82" s="98"/>
      <c r="H82" s="26"/>
      <c r="I82" s="94"/>
      <c r="J82" s="26"/>
      <c r="K82" s="94">
        <v>3</v>
      </c>
      <c r="L82" s="26">
        <v>1</v>
      </c>
      <c r="M82" s="95"/>
    </row>
    <row r="83" spans="3:22" x14ac:dyDescent="0.25">
      <c r="C83" s="106"/>
      <c r="D83" s="93"/>
      <c r="E83" s="99"/>
      <c r="F83" s="26"/>
      <c r="G83" s="26"/>
      <c r="H83" s="26"/>
      <c r="I83" s="94"/>
      <c r="J83" s="26"/>
      <c r="K83" s="96">
        <v>1</v>
      </c>
      <c r="L83" s="26"/>
      <c r="M83" s="95"/>
    </row>
    <row r="84" spans="3:22" x14ac:dyDescent="0.25">
      <c r="C84" s="106"/>
      <c r="D84" s="93"/>
      <c r="E84" s="26"/>
      <c r="F84" s="26"/>
      <c r="G84" s="26"/>
      <c r="H84" s="26"/>
      <c r="I84" s="94">
        <v>3</v>
      </c>
      <c r="J84" s="26"/>
      <c r="K84" s="96">
        <v>2</v>
      </c>
      <c r="L84" s="26"/>
      <c r="M84" s="95"/>
    </row>
    <row r="85" spans="3:22" x14ac:dyDescent="0.25">
      <c r="C85" s="106"/>
      <c r="D85" s="93"/>
      <c r="E85" s="26"/>
      <c r="F85" s="26"/>
      <c r="G85" s="26"/>
      <c r="H85" s="26"/>
      <c r="I85" s="99"/>
      <c r="J85" s="26"/>
      <c r="K85" s="96">
        <v>3</v>
      </c>
      <c r="L85" s="26"/>
      <c r="M85" s="95"/>
    </row>
    <row r="86" spans="3:22" x14ac:dyDescent="0.25">
      <c r="C86" s="106"/>
      <c r="D86" s="93"/>
      <c r="E86" s="99"/>
      <c r="F86" s="99"/>
      <c r="G86" s="99"/>
      <c r="H86" s="99"/>
      <c r="I86" s="99"/>
      <c r="J86" s="99"/>
      <c r="K86" s="99"/>
      <c r="L86" s="99"/>
      <c r="M86" s="100"/>
    </row>
    <row r="87" spans="3:22" x14ac:dyDescent="0.25">
      <c r="C87" s="106"/>
      <c r="D87" s="93"/>
      <c r="E87" s="26"/>
      <c r="F87" s="26"/>
      <c r="G87" s="26"/>
      <c r="H87" s="26"/>
      <c r="I87" s="26"/>
      <c r="J87" s="26"/>
      <c r="K87" s="94">
        <v>1</v>
      </c>
      <c r="L87" s="26">
        <v>1</v>
      </c>
      <c r="M87" s="95"/>
    </row>
    <row r="88" spans="3:22" x14ac:dyDescent="0.25">
      <c r="C88" s="106"/>
      <c r="D88" s="93"/>
      <c r="E88" s="26"/>
      <c r="F88" s="26"/>
      <c r="G88" s="26"/>
      <c r="H88" s="26"/>
      <c r="I88" s="94">
        <v>1</v>
      </c>
      <c r="J88" s="26">
        <v>1</v>
      </c>
      <c r="K88" s="94">
        <v>2</v>
      </c>
      <c r="L88" s="26">
        <v>1</v>
      </c>
      <c r="M88" s="95"/>
    </row>
    <row r="89" spans="3:22" x14ac:dyDescent="0.25">
      <c r="C89" s="106"/>
      <c r="D89" s="93"/>
      <c r="E89" s="26"/>
      <c r="F89" s="26"/>
      <c r="G89" s="26"/>
      <c r="H89" s="26"/>
      <c r="I89" s="94"/>
      <c r="J89" s="26"/>
      <c r="K89" s="94">
        <v>3</v>
      </c>
      <c r="L89" s="26">
        <v>1</v>
      </c>
      <c r="M89" s="95"/>
    </row>
    <row r="90" spans="3:22" x14ac:dyDescent="0.25">
      <c r="C90" s="106"/>
      <c r="D90" s="93"/>
      <c r="E90" s="26"/>
      <c r="F90" s="26"/>
      <c r="G90" s="26"/>
      <c r="H90" s="26"/>
      <c r="I90" s="94"/>
      <c r="J90" s="26"/>
      <c r="K90" s="96">
        <v>1</v>
      </c>
      <c r="L90" s="26">
        <v>1</v>
      </c>
      <c r="M90" s="95"/>
    </row>
    <row r="91" spans="3:22" x14ac:dyDescent="0.25">
      <c r="C91" s="106"/>
      <c r="D91" s="93"/>
      <c r="E91" s="26"/>
      <c r="F91" s="26"/>
      <c r="G91" s="97">
        <f>G81+1</f>
        <v>3</v>
      </c>
      <c r="H91" s="26">
        <v>1</v>
      </c>
      <c r="I91" s="94">
        <v>2</v>
      </c>
      <c r="J91" s="26">
        <v>1</v>
      </c>
      <c r="K91" s="96">
        <v>2</v>
      </c>
      <c r="L91" s="26">
        <v>1</v>
      </c>
      <c r="M91" s="95"/>
    </row>
    <row r="92" spans="3:22" x14ac:dyDescent="0.25">
      <c r="C92" s="106"/>
      <c r="D92" s="93"/>
      <c r="E92" s="26"/>
      <c r="F92" s="26"/>
      <c r="G92" s="98"/>
      <c r="H92" s="26"/>
      <c r="I92" s="94"/>
      <c r="J92" s="26"/>
      <c r="K92" s="96">
        <v>3</v>
      </c>
      <c r="L92" s="26">
        <v>1</v>
      </c>
      <c r="M92" s="95"/>
    </row>
    <row r="93" spans="3:22" x14ac:dyDescent="0.25">
      <c r="C93" s="106"/>
      <c r="D93" s="93"/>
      <c r="E93" s="26"/>
      <c r="F93" s="26"/>
      <c r="G93" s="98"/>
      <c r="H93" s="26"/>
      <c r="I93" s="94"/>
      <c r="J93" s="26"/>
      <c r="K93" s="94">
        <v>1</v>
      </c>
      <c r="L93" s="26"/>
      <c r="M93" s="95"/>
    </row>
    <row r="94" spans="3:22" x14ac:dyDescent="0.25">
      <c r="C94" s="106"/>
      <c r="D94" s="93"/>
      <c r="E94" s="26"/>
      <c r="F94" s="26"/>
      <c r="G94" s="26"/>
      <c r="H94" s="26"/>
      <c r="I94" s="94">
        <v>3</v>
      </c>
      <c r="J94" s="26"/>
      <c r="K94" s="94">
        <v>2</v>
      </c>
      <c r="L94" s="26"/>
      <c r="M94" s="95"/>
    </row>
    <row r="95" spans="3:22" s="82" customFormat="1" x14ac:dyDescent="0.25">
      <c r="C95" s="106"/>
      <c r="D95" s="93"/>
      <c r="E95" s="26"/>
      <c r="F95" s="26"/>
      <c r="G95" s="99"/>
      <c r="H95" s="99"/>
      <c r="I95" s="99"/>
      <c r="J95" s="26"/>
      <c r="K95" s="94">
        <v>3</v>
      </c>
      <c r="L95" s="26"/>
      <c r="M95" s="95"/>
      <c r="V95" s="116"/>
    </row>
    <row r="96" spans="3:22" x14ac:dyDescent="0.25">
      <c r="C96" s="108"/>
      <c r="D96" s="101"/>
      <c r="E96" s="102"/>
      <c r="F96" s="102"/>
      <c r="G96" s="102"/>
      <c r="H96" s="102"/>
      <c r="I96" s="102"/>
      <c r="J96" s="102"/>
      <c r="K96" s="102"/>
      <c r="L96" s="102"/>
      <c r="M96" s="103"/>
    </row>
    <row r="97" spans="3:22" s="82" customFormat="1" x14ac:dyDescent="0.25">
      <c r="C97" s="34"/>
      <c r="D97" s="34"/>
      <c r="E97" s="34"/>
      <c r="F97" s="34"/>
      <c r="G97" s="34"/>
      <c r="H97" s="34"/>
      <c r="I97" s="34"/>
      <c r="J97" s="34"/>
      <c r="K97" s="34"/>
      <c r="L97" s="34"/>
      <c r="V97" s="116"/>
    </row>
    <row r="98" spans="3:22" x14ac:dyDescent="0.25">
      <c r="C98" s="109"/>
      <c r="D98" s="90"/>
      <c r="E98" s="91"/>
      <c r="F98" s="91"/>
      <c r="G98" s="91"/>
      <c r="H98" s="91"/>
      <c r="I98" s="91"/>
      <c r="J98" s="91"/>
      <c r="K98" s="91"/>
      <c r="L98" s="91"/>
      <c r="M98" s="92"/>
    </row>
    <row r="99" spans="3:22" x14ac:dyDescent="0.25">
      <c r="C99" s="110"/>
      <c r="D99" s="93"/>
      <c r="E99" s="26"/>
      <c r="F99" s="26"/>
      <c r="G99" s="26"/>
      <c r="H99" s="26"/>
      <c r="I99" s="26"/>
      <c r="J99" s="26"/>
      <c r="K99" s="94">
        <v>1</v>
      </c>
      <c r="L99" s="26">
        <v>1</v>
      </c>
      <c r="M99" s="95"/>
    </row>
    <row r="100" spans="3:22" x14ac:dyDescent="0.25">
      <c r="C100" s="110"/>
      <c r="D100" s="93"/>
      <c r="E100" s="26"/>
      <c r="F100" s="26"/>
      <c r="G100" s="26"/>
      <c r="H100" s="26"/>
      <c r="I100" s="94">
        <v>1</v>
      </c>
      <c r="J100" s="26">
        <v>1</v>
      </c>
      <c r="K100" s="94">
        <v>2</v>
      </c>
      <c r="L100" s="26">
        <v>1</v>
      </c>
      <c r="M100" s="95"/>
    </row>
    <row r="101" spans="3:22" x14ac:dyDescent="0.25">
      <c r="C101" s="110"/>
      <c r="D101" s="93"/>
      <c r="E101" s="26"/>
      <c r="F101" s="26"/>
      <c r="G101" s="26"/>
      <c r="H101" s="26"/>
      <c r="I101" s="94"/>
      <c r="J101" s="26"/>
      <c r="K101" s="94">
        <v>3</v>
      </c>
      <c r="L101" s="26">
        <v>1</v>
      </c>
      <c r="M101" s="95"/>
    </row>
    <row r="102" spans="3:22" x14ac:dyDescent="0.25">
      <c r="C102" s="110"/>
      <c r="D102" s="93"/>
      <c r="E102" s="26"/>
      <c r="F102" s="26"/>
      <c r="G102" s="26"/>
      <c r="H102" s="26"/>
      <c r="I102" s="94"/>
      <c r="J102" s="26"/>
      <c r="K102" s="96">
        <v>1</v>
      </c>
      <c r="L102" s="26">
        <v>1</v>
      </c>
      <c r="M102" s="95"/>
    </row>
    <row r="103" spans="3:22" x14ac:dyDescent="0.25">
      <c r="C103" s="110"/>
      <c r="D103" s="93"/>
      <c r="E103" s="26"/>
      <c r="F103" s="26"/>
      <c r="G103" s="97">
        <v>1</v>
      </c>
      <c r="H103" s="26">
        <v>1</v>
      </c>
      <c r="I103" s="94">
        <v>2</v>
      </c>
      <c r="J103" s="26">
        <v>1</v>
      </c>
      <c r="K103" s="96">
        <v>2</v>
      </c>
      <c r="L103" s="26">
        <v>1</v>
      </c>
      <c r="M103" s="95"/>
    </row>
    <row r="104" spans="3:22" x14ac:dyDescent="0.25">
      <c r="C104" s="110"/>
      <c r="D104" s="93"/>
      <c r="E104" s="26"/>
      <c r="F104" s="26"/>
      <c r="G104" s="98"/>
      <c r="H104" s="26"/>
      <c r="I104" s="94"/>
      <c r="J104" s="26"/>
      <c r="K104" s="96">
        <v>3</v>
      </c>
      <c r="L104" s="26">
        <v>1</v>
      </c>
      <c r="M104" s="95"/>
    </row>
    <row r="105" spans="3:22" x14ac:dyDescent="0.25">
      <c r="C105" s="110"/>
      <c r="D105" s="93"/>
      <c r="E105" s="26"/>
      <c r="F105" s="26"/>
      <c r="G105" s="98"/>
      <c r="H105" s="26"/>
      <c r="I105" s="94"/>
      <c r="J105" s="26"/>
      <c r="K105" s="94">
        <v>1</v>
      </c>
      <c r="L105" s="26">
        <v>1</v>
      </c>
      <c r="M105" s="95"/>
    </row>
    <row r="106" spans="3:22" x14ac:dyDescent="0.25">
      <c r="C106" s="110"/>
      <c r="D106" s="93"/>
      <c r="E106" s="26"/>
      <c r="F106" s="26"/>
      <c r="G106" s="26"/>
      <c r="H106" s="26"/>
      <c r="I106" s="94">
        <v>3</v>
      </c>
      <c r="J106" s="26">
        <v>1</v>
      </c>
      <c r="K106" s="94">
        <v>2</v>
      </c>
      <c r="L106" s="26">
        <v>1</v>
      </c>
      <c r="M106" s="95"/>
    </row>
    <row r="107" spans="3:22" x14ac:dyDescent="0.25">
      <c r="C107" s="110"/>
      <c r="D107" s="93"/>
      <c r="E107" s="99"/>
      <c r="F107" s="99"/>
      <c r="G107" s="99"/>
      <c r="H107" s="99"/>
      <c r="I107" s="99"/>
      <c r="J107" s="99"/>
      <c r="K107" s="94">
        <v>3</v>
      </c>
      <c r="L107" s="26">
        <v>1</v>
      </c>
      <c r="M107" s="100"/>
    </row>
    <row r="108" spans="3:22" x14ac:dyDescent="0.25">
      <c r="C108" s="110"/>
      <c r="D108" s="93"/>
      <c r="E108" s="99"/>
      <c r="F108" s="99"/>
      <c r="G108" s="99"/>
      <c r="H108" s="99"/>
      <c r="I108" s="99"/>
      <c r="J108" s="99"/>
      <c r="K108" s="99"/>
      <c r="L108" s="99"/>
      <c r="M108" s="100"/>
    </row>
    <row r="109" spans="3:22" x14ac:dyDescent="0.25">
      <c r="C109" s="110"/>
      <c r="D109" s="93"/>
      <c r="E109" s="26"/>
      <c r="F109" s="26"/>
      <c r="G109" s="26"/>
      <c r="H109" s="26"/>
      <c r="I109" s="26"/>
      <c r="J109" s="26"/>
      <c r="K109" s="96">
        <v>1</v>
      </c>
      <c r="L109" s="26">
        <v>1</v>
      </c>
      <c r="M109" s="95"/>
    </row>
    <row r="110" spans="3:22" x14ac:dyDescent="0.25">
      <c r="C110" s="110"/>
      <c r="D110" s="93"/>
      <c r="E110" s="26"/>
      <c r="F110" s="26"/>
      <c r="G110" s="26"/>
      <c r="H110" s="26"/>
      <c r="I110" s="94">
        <v>1</v>
      </c>
      <c r="J110" s="26">
        <v>1</v>
      </c>
      <c r="K110" s="96">
        <v>2</v>
      </c>
      <c r="L110" s="26">
        <v>1</v>
      </c>
      <c r="M110" s="95"/>
    </row>
    <row r="111" spans="3:22" x14ac:dyDescent="0.25">
      <c r="C111" s="110"/>
      <c r="D111" s="93"/>
      <c r="E111" s="26"/>
      <c r="F111" s="26"/>
      <c r="G111" s="26"/>
      <c r="H111" s="26"/>
      <c r="I111" s="94"/>
      <c r="J111" s="26"/>
      <c r="K111" s="96">
        <v>3</v>
      </c>
      <c r="L111" s="26">
        <v>1</v>
      </c>
      <c r="M111" s="95"/>
    </row>
    <row r="112" spans="3:22" x14ac:dyDescent="0.25">
      <c r="C112" s="110"/>
      <c r="D112" s="93"/>
      <c r="E112" s="26"/>
      <c r="F112" s="26"/>
      <c r="G112" s="26"/>
      <c r="H112" s="26"/>
      <c r="I112" s="94"/>
      <c r="J112" s="26"/>
      <c r="K112" s="94">
        <v>1</v>
      </c>
      <c r="L112" s="26">
        <v>1</v>
      </c>
      <c r="M112" s="95"/>
    </row>
    <row r="113" spans="3:13" x14ac:dyDescent="0.25">
      <c r="C113" s="110"/>
      <c r="D113" s="93"/>
      <c r="E113" s="97">
        <v>1</v>
      </c>
      <c r="F113" s="26">
        <v>1</v>
      </c>
      <c r="G113" s="97">
        <v>2</v>
      </c>
      <c r="H113" s="26">
        <v>1</v>
      </c>
      <c r="I113" s="94">
        <v>2</v>
      </c>
      <c r="J113" s="26">
        <v>1</v>
      </c>
      <c r="K113" s="94">
        <v>2</v>
      </c>
      <c r="L113" s="26">
        <v>1</v>
      </c>
      <c r="M113" s="95"/>
    </row>
    <row r="114" spans="3:13" x14ac:dyDescent="0.25">
      <c r="C114" s="110"/>
      <c r="D114" s="93"/>
      <c r="E114" s="98"/>
      <c r="F114" s="26"/>
      <c r="G114" s="98"/>
      <c r="H114" s="26"/>
      <c r="I114" s="94"/>
      <c r="J114" s="26"/>
      <c r="K114" s="94">
        <v>3</v>
      </c>
      <c r="L114" s="26">
        <v>1</v>
      </c>
      <c r="M114" s="95"/>
    </row>
    <row r="115" spans="3:13" x14ac:dyDescent="0.25">
      <c r="C115" s="110"/>
      <c r="D115" s="93"/>
      <c r="E115" s="99"/>
      <c r="F115" s="26"/>
      <c r="G115" s="26"/>
      <c r="H115" s="26"/>
      <c r="I115" s="94"/>
      <c r="J115" s="26"/>
      <c r="K115" s="96">
        <v>1</v>
      </c>
      <c r="L115" s="26">
        <v>1</v>
      </c>
      <c r="M115" s="95"/>
    </row>
    <row r="116" spans="3:13" x14ac:dyDescent="0.25">
      <c r="C116" s="110"/>
      <c r="D116" s="93"/>
      <c r="E116" s="26"/>
      <c r="F116" s="26"/>
      <c r="G116" s="26"/>
      <c r="H116" s="26"/>
      <c r="I116" s="94">
        <v>3</v>
      </c>
      <c r="J116" s="26">
        <v>1</v>
      </c>
      <c r="K116" s="96">
        <v>2</v>
      </c>
      <c r="L116" s="26">
        <v>1</v>
      </c>
      <c r="M116" s="95"/>
    </row>
    <row r="117" spans="3:13" x14ac:dyDescent="0.25">
      <c r="C117" s="110"/>
      <c r="D117" s="93"/>
      <c r="E117" s="26"/>
      <c r="F117" s="26"/>
      <c r="G117" s="26"/>
      <c r="H117" s="26"/>
      <c r="I117" s="99"/>
      <c r="J117" s="26"/>
      <c r="K117" s="96">
        <v>3</v>
      </c>
      <c r="L117" s="26">
        <v>1</v>
      </c>
      <c r="M117" s="95"/>
    </row>
    <row r="118" spans="3:13" x14ac:dyDescent="0.25">
      <c r="C118" s="110"/>
      <c r="D118" s="93"/>
      <c r="E118" s="99"/>
      <c r="F118" s="99"/>
      <c r="G118" s="99"/>
      <c r="H118" s="99"/>
      <c r="I118" s="99"/>
      <c r="J118" s="99"/>
      <c r="K118" s="99"/>
      <c r="L118" s="99"/>
      <c r="M118" s="100"/>
    </row>
    <row r="119" spans="3:13" x14ac:dyDescent="0.25">
      <c r="C119" s="110"/>
      <c r="D119" s="93"/>
      <c r="E119" s="26"/>
      <c r="F119" s="26"/>
      <c r="G119" s="26"/>
      <c r="H119" s="26"/>
      <c r="I119" s="26"/>
      <c r="J119" s="26"/>
      <c r="K119" s="94">
        <v>1</v>
      </c>
      <c r="L119" s="26">
        <v>1</v>
      </c>
      <c r="M119" s="95"/>
    </row>
    <row r="120" spans="3:13" x14ac:dyDescent="0.25">
      <c r="C120" s="110"/>
      <c r="D120" s="93"/>
      <c r="E120" s="26"/>
      <c r="F120" s="26"/>
      <c r="G120" s="26"/>
      <c r="H120" s="26"/>
      <c r="I120" s="94">
        <v>1</v>
      </c>
      <c r="J120" s="26">
        <v>1</v>
      </c>
      <c r="K120" s="94">
        <v>2</v>
      </c>
      <c r="L120" s="26">
        <v>1</v>
      </c>
      <c r="M120" s="95"/>
    </row>
    <row r="121" spans="3:13" x14ac:dyDescent="0.25">
      <c r="C121" s="110"/>
      <c r="D121" s="93"/>
      <c r="E121" s="26"/>
      <c r="F121" s="26"/>
      <c r="G121" s="26"/>
      <c r="H121" s="26"/>
      <c r="I121" s="94"/>
      <c r="J121" s="26"/>
      <c r="K121" s="94">
        <v>3</v>
      </c>
      <c r="L121" s="26">
        <v>1</v>
      </c>
      <c r="M121" s="95"/>
    </row>
    <row r="122" spans="3:13" x14ac:dyDescent="0.25">
      <c r="C122" s="110"/>
      <c r="D122" s="93"/>
      <c r="E122" s="26"/>
      <c r="F122" s="26"/>
      <c r="G122" s="26"/>
      <c r="H122" s="26"/>
      <c r="I122" s="94"/>
      <c r="J122" s="26"/>
      <c r="K122" s="96">
        <v>1</v>
      </c>
      <c r="L122" s="26">
        <v>1</v>
      </c>
      <c r="M122" s="95"/>
    </row>
    <row r="123" spans="3:13" x14ac:dyDescent="0.25">
      <c r="C123" s="110"/>
      <c r="D123" s="93"/>
      <c r="E123" s="26"/>
      <c r="F123" s="26"/>
      <c r="G123" s="97">
        <f>G113+1</f>
        <v>3</v>
      </c>
      <c r="H123" s="26">
        <v>1</v>
      </c>
      <c r="I123" s="94">
        <v>2</v>
      </c>
      <c r="J123" s="26">
        <v>1</v>
      </c>
      <c r="K123" s="96">
        <v>2</v>
      </c>
      <c r="L123" s="26">
        <v>1</v>
      </c>
      <c r="M123" s="95"/>
    </row>
    <row r="124" spans="3:13" x14ac:dyDescent="0.25">
      <c r="C124" s="110"/>
      <c r="D124" s="93"/>
      <c r="E124" s="26"/>
      <c r="F124" s="26"/>
      <c r="G124" s="98"/>
      <c r="H124" s="26"/>
      <c r="I124" s="94"/>
      <c r="J124" s="26"/>
      <c r="K124" s="96">
        <v>3</v>
      </c>
      <c r="L124" s="26">
        <v>1</v>
      </c>
      <c r="M124" s="95"/>
    </row>
    <row r="125" spans="3:13" x14ac:dyDescent="0.25">
      <c r="C125" s="110"/>
      <c r="D125" s="93"/>
      <c r="E125" s="26"/>
      <c r="F125" s="26"/>
      <c r="G125" s="98"/>
      <c r="H125" s="26"/>
      <c r="I125" s="94"/>
      <c r="J125" s="26"/>
      <c r="K125" s="94">
        <v>1</v>
      </c>
      <c r="L125" s="26">
        <v>1</v>
      </c>
      <c r="M125" s="95"/>
    </row>
    <row r="126" spans="3:13" x14ac:dyDescent="0.25">
      <c r="C126" s="110"/>
      <c r="D126" s="93"/>
      <c r="E126" s="26"/>
      <c r="F126" s="26"/>
      <c r="G126" s="26"/>
      <c r="H126" s="26"/>
      <c r="I126" s="94">
        <v>3</v>
      </c>
      <c r="J126" s="26">
        <v>1</v>
      </c>
      <c r="K126" s="94">
        <v>2</v>
      </c>
      <c r="L126" s="26">
        <v>1</v>
      </c>
      <c r="M126" s="95"/>
    </row>
    <row r="127" spans="3:13" x14ac:dyDescent="0.25">
      <c r="C127" s="110"/>
      <c r="D127" s="93"/>
      <c r="E127" s="26"/>
      <c r="F127" s="26"/>
      <c r="G127" s="99"/>
      <c r="H127" s="99"/>
      <c r="I127" s="99"/>
      <c r="J127" s="26"/>
      <c r="K127" s="94">
        <v>3</v>
      </c>
      <c r="L127" s="26">
        <v>1</v>
      </c>
      <c r="M127" s="95"/>
    </row>
    <row r="128" spans="3:13" x14ac:dyDescent="0.25">
      <c r="C128" s="110"/>
      <c r="D128" s="101"/>
      <c r="E128" s="102"/>
      <c r="F128" s="102"/>
      <c r="G128" s="102"/>
      <c r="H128" s="102"/>
      <c r="I128" s="102"/>
      <c r="J128" s="102"/>
      <c r="K128" s="102"/>
      <c r="L128" s="102"/>
      <c r="M128" s="103"/>
    </row>
    <row r="129" spans="3:13" x14ac:dyDescent="0.25">
      <c r="C129" s="110"/>
      <c r="D129" s="90"/>
      <c r="E129" s="91"/>
      <c r="F129" s="91"/>
      <c r="G129" s="91"/>
      <c r="H129" s="91"/>
      <c r="I129" s="91"/>
      <c r="J129" s="91"/>
      <c r="K129" s="91"/>
      <c r="L129" s="91"/>
      <c r="M129" s="92"/>
    </row>
    <row r="130" spans="3:13" x14ac:dyDescent="0.25">
      <c r="C130" s="110"/>
      <c r="D130" s="93"/>
      <c r="E130" s="26"/>
      <c r="F130" s="26"/>
      <c r="G130" s="26"/>
      <c r="H130" s="26"/>
      <c r="I130" s="26"/>
      <c r="J130" s="26"/>
      <c r="K130" s="94">
        <v>1</v>
      </c>
      <c r="L130" s="26">
        <v>1</v>
      </c>
      <c r="M130" s="95"/>
    </row>
    <row r="131" spans="3:13" x14ac:dyDescent="0.25">
      <c r="C131" s="110"/>
      <c r="D131" s="93"/>
      <c r="E131" s="26"/>
      <c r="F131" s="26"/>
      <c r="G131" s="26"/>
      <c r="H131" s="26"/>
      <c r="I131" s="94">
        <v>1</v>
      </c>
      <c r="J131" s="26">
        <v>1</v>
      </c>
      <c r="K131" s="94">
        <v>2</v>
      </c>
      <c r="L131" s="26">
        <v>1</v>
      </c>
      <c r="M131" s="95"/>
    </row>
    <row r="132" spans="3:13" x14ac:dyDescent="0.25">
      <c r="C132" s="110"/>
      <c r="D132" s="93"/>
      <c r="E132" s="26"/>
      <c r="F132" s="26"/>
      <c r="G132" s="26"/>
      <c r="H132" s="26"/>
      <c r="I132" s="94"/>
      <c r="J132" s="26"/>
      <c r="K132" s="94">
        <v>3</v>
      </c>
      <c r="L132" s="26">
        <v>1</v>
      </c>
      <c r="M132" s="95"/>
    </row>
    <row r="133" spans="3:13" x14ac:dyDescent="0.25">
      <c r="C133" s="110"/>
      <c r="D133" s="93"/>
      <c r="E133" s="26"/>
      <c r="F133" s="26"/>
      <c r="G133" s="26"/>
      <c r="H133" s="26"/>
      <c r="I133" s="94"/>
      <c r="J133" s="26"/>
      <c r="K133" s="96">
        <v>1</v>
      </c>
      <c r="L133" s="26">
        <v>1</v>
      </c>
      <c r="M133" s="95"/>
    </row>
    <row r="134" spans="3:13" x14ac:dyDescent="0.25">
      <c r="C134" s="110"/>
      <c r="D134" s="93"/>
      <c r="E134" s="26"/>
      <c r="F134" s="26"/>
      <c r="G134" s="97">
        <v>1</v>
      </c>
      <c r="H134" s="26">
        <v>1</v>
      </c>
      <c r="I134" s="94">
        <v>2</v>
      </c>
      <c r="J134" s="26">
        <v>1</v>
      </c>
      <c r="K134" s="96">
        <v>2</v>
      </c>
      <c r="L134" s="26">
        <v>1</v>
      </c>
      <c r="M134" s="95"/>
    </row>
    <row r="135" spans="3:13" x14ac:dyDescent="0.25">
      <c r="C135" s="110"/>
      <c r="D135" s="93"/>
      <c r="E135" s="26"/>
      <c r="F135" s="26"/>
      <c r="G135" s="98"/>
      <c r="H135" s="26"/>
      <c r="I135" s="94"/>
      <c r="J135" s="26"/>
      <c r="K135" s="96">
        <v>3</v>
      </c>
      <c r="L135" s="26">
        <v>1</v>
      </c>
      <c r="M135" s="95"/>
    </row>
    <row r="136" spans="3:13" x14ac:dyDescent="0.25">
      <c r="C136" s="110"/>
      <c r="D136" s="93"/>
      <c r="E136" s="26"/>
      <c r="F136" s="26"/>
      <c r="G136" s="98"/>
      <c r="H136" s="26"/>
      <c r="I136" s="94"/>
      <c r="J136" s="26"/>
      <c r="K136" s="94">
        <v>1</v>
      </c>
      <c r="L136" s="26">
        <v>1</v>
      </c>
      <c r="M136" s="95"/>
    </row>
    <row r="137" spans="3:13" x14ac:dyDescent="0.25">
      <c r="C137" s="110"/>
      <c r="D137" s="93"/>
      <c r="E137" s="26"/>
      <c r="F137" s="26"/>
      <c r="G137" s="26"/>
      <c r="H137" s="26"/>
      <c r="I137" s="94">
        <v>3</v>
      </c>
      <c r="J137" s="26">
        <v>1</v>
      </c>
      <c r="K137" s="94">
        <v>2</v>
      </c>
      <c r="L137" s="26">
        <v>1</v>
      </c>
      <c r="M137" s="95"/>
    </row>
    <row r="138" spans="3:13" x14ac:dyDescent="0.25">
      <c r="C138" s="110"/>
      <c r="D138" s="93"/>
      <c r="E138" s="99"/>
      <c r="F138" s="99"/>
      <c r="G138" s="99"/>
      <c r="H138" s="99"/>
      <c r="I138" s="99"/>
      <c r="J138" s="99"/>
      <c r="K138" s="94">
        <v>3</v>
      </c>
      <c r="L138" s="26">
        <v>1</v>
      </c>
      <c r="M138" s="100"/>
    </row>
    <row r="139" spans="3:13" x14ac:dyDescent="0.25">
      <c r="C139" s="110"/>
      <c r="D139" s="93"/>
      <c r="E139" s="99"/>
      <c r="F139" s="99"/>
      <c r="G139" s="99"/>
      <c r="H139" s="99"/>
      <c r="I139" s="99"/>
      <c r="J139" s="99"/>
      <c r="K139" s="99"/>
      <c r="L139" s="99"/>
      <c r="M139" s="100"/>
    </row>
    <row r="140" spans="3:13" x14ac:dyDescent="0.25">
      <c r="C140" s="110"/>
      <c r="D140" s="93"/>
      <c r="E140" s="26"/>
      <c r="F140" s="26"/>
      <c r="G140" s="26"/>
      <c r="H140" s="26"/>
      <c r="I140" s="26"/>
      <c r="J140" s="26"/>
      <c r="K140" s="96">
        <v>1</v>
      </c>
      <c r="L140" s="26">
        <v>1</v>
      </c>
      <c r="M140" s="95"/>
    </row>
    <row r="141" spans="3:13" x14ac:dyDescent="0.25">
      <c r="C141" s="110"/>
      <c r="D141" s="93"/>
      <c r="E141" s="26"/>
      <c r="F141" s="26"/>
      <c r="G141" s="26"/>
      <c r="H141" s="26"/>
      <c r="I141" s="94">
        <v>1</v>
      </c>
      <c r="J141" s="26">
        <v>1</v>
      </c>
      <c r="K141" s="96">
        <v>2</v>
      </c>
      <c r="L141" s="26">
        <v>1</v>
      </c>
      <c r="M141" s="95"/>
    </row>
    <row r="142" spans="3:13" x14ac:dyDescent="0.25">
      <c r="C142" s="110"/>
      <c r="D142" s="93"/>
      <c r="E142" s="26"/>
      <c r="F142" s="26"/>
      <c r="G142" s="26"/>
      <c r="H142" s="26"/>
      <c r="I142" s="94"/>
      <c r="J142" s="26"/>
      <c r="K142" s="96">
        <v>3</v>
      </c>
      <c r="L142" s="26">
        <v>1</v>
      </c>
      <c r="M142" s="95"/>
    </row>
    <row r="143" spans="3:13" x14ac:dyDescent="0.25">
      <c r="C143" s="110"/>
      <c r="D143" s="93"/>
      <c r="E143" s="26"/>
      <c r="F143" s="26"/>
      <c r="G143" s="26"/>
      <c r="H143" s="26"/>
      <c r="I143" s="94"/>
      <c r="J143" s="26"/>
      <c r="K143" s="94">
        <v>1</v>
      </c>
      <c r="L143" s="26">
        <v>1</v>
      </c>
      <c r="M143" s="95"/>
    </row>
    <row r="144" spans="3:13" x14ac:dyDescent="0.25">
      <c r="C144" s="111">
        <f>C50+1</f>
        <v>2</v>
      </c>
      <c r="D144" s="93"/>
      <c r="E144" s="97">
        <v>1</v>
      </c>
      <c r="F144" s="26">
        <v>1</v>
      </c>
      <c r="G144" s="97">
        <v>2</v>
      </c>
      <c r="H144" s="26">
        <v>1</v>
      </c>
      <c r="I144" s="94">
        <v>2</v>
      </c>
      <c r="J144" s="26">
        <v>1</v>
      </c>
      <c r="K144" s="94">
        <v>2</v>
      </c>
      <c r="L144" s="26">
        <v>1</v>
      </c>
      <c r="M144" s="95"/>
    </row>
    <row r="145" spans="3:13" x14ac:dyDescent="0.25">
      <c r="C145" s="110"/>
      <c r="D145" s="93"/>
      <c r="E145" s="98"/>
      <c r="F145" s="26"/>
      <c r="G145" s="98"/>
      <c r="H145" s="26"/>
      <c r="I145" s="94"/>
      <c r="J145" s="26"/>
      <c r="K145" s="94">
        <v>3</v>
      </c>
      <c r="L145" s="26">
        <v>1</v>
      </c>
      <c r="M145" s="95"/>
    </row>
    <row r="146" spans="3:13" x14ac:dyDescent="0.25">
      <c r="C146" s="110"/>
      <c r="D146" s="93"/>
      <c r="E146" s="99"/>
      <c r="F146" s="26"/>
      <c r="G146" s="26"/>
      <c r="H146" s="26"/>
      <c r="I146" s="94"/>
      <c r="J146" s="26"/>
      <c r="K146" s="96">
        <v>1</v>
      </c>
      <c r="L146" s="26">
        <v>1</v>
      </c>
      <c r="M146" s="95"/>
    </row>
    <row r="147" spans="3:13" x14ac:dyDescent="0.25">
      <c r="C147" s="110"/>
      <c r="D147" s="93"/>
      <c r="E147" s="26"/>
      <c r="F147" s="26"/>
      <c r="G147" s="26"/>
      <c r="H147" s="26"/>
      <c r="I147" s="94">
        <v>3</v>
      </c>
      <c r="J147" s="26">
        <v>1</v>
      </c>
      <c r="K147" s="96">
        <v>2</v>
      </c>
      <c r="L147" s="26">
        <v>1</v>
      </c>
      <c r="M147" s="95"/>
    </row>
    <row r="148" spans="3:13" x14ac:dyDescent="0.25">
      <c r="C148" s="110"/>
      <c r="D148" s="93"/>
      <c r="E148" s="26"/>
      <c r="F148" s="26"/>
      <c r="G148" s="26"/>
      <c r="H148" s="26"/>
      <c r="I148" s="99"/>
      <c r="J148" s="26"/>
      <c r="K148" s="96">
        <v>3</v>
      </c>
      <c r="L148" s="26">
        <v>1</v>
      </c>
      <c r="M148" s="95"/>
    </row>
    <row r="149" spans="3:13" x14ac:dyDescent="0.25">
      <c r="C149" s="110"/>
      <c r="D149" s="93"/>
      <c r="E149" s="99"/>
      <c r="F149" s="99"/>
      <c r="G149" s="99"/>
      <c r="H149" s="99"/>
      <c r="I149" s="99"/>
      <c r="J149" s="99"/>
      <c r="K149" s="99"/>
      <c r="L149" s="99"/>
      <c r="M149" s="100"/>
    </row>
    <row r="150" spans="3:13" x14ac:dyDescent="0.25">
      <c r="C150" s="110"/>
      <c r="D150" s="93"/>
      <c r="E150" s="26"/>
      <c r="F150" s="26"/>
      <c r="G150" s="26"/>
      <c r="H150" s="26"/>
      <c r="I150" s="26"/>
      <c r="J150" s="26"/>
      <c r="K150" s="94">
        <v>1</v>
      </c>
      <c r="L150" s="26">
        <v>1</v>
      </c>
      <c r="M150" s="95"/>
    </row>
    <row r="151" spans="3:13" x14ac:dyDescent="0.25">
      <c r="C151" s="110"/>
      <c r="D151" s="93"/>
      <c r="E151" s="26"/>
      <c r="F151" s="26"/>
      <c r="G151" s="26"/>
      <c r="H151" s="26"/>
      <c r="I151" s="94">
        <v>1</v>
      </c>
      <c r="J151" s="26">
        <v>1</v>
      </c>
      <c r="K151" s="94">
        <v>2</v>
      </c>
      <c r="L151" s="26">
        <v>1</v>
      </c>
      <c r="M151" s="95"/>
    </row>
    <row r="152" spans="3:13" x14ac:dyDescent="0.25">
      <c r="C152" s="110"/>
      <c r="D152" s="93"/>
      <c r="E152" s="26"/>
      <c r="F152" s="26"/>
      <c r="G152" s="26"/>
      <c r="H152" s="26"/>
      <c r="I152" s="94"/>
      <c r="J152" s="26"/>
      <c r="K152" s="94">
        <v>3</v>
      </c>
      <c r="L152" s="26">
        <v>1</v>
      </c>
      <c r="M152" s="95"/>
    </row>
    <row r="153" spans="3:13" x14ac:dyDescent="0.25">
      <c r="C153" s="110"/>
      <c r="D153" s="93"/>
      <c r="E153" s="26"/>
      <c r="F153" s="26"/>
      <c r="G153" s="26"/>
      <c r="H153" s="26"/>
      <c r="I153" s="94"/>
      <c r="J153" s="26"/>
      <c r="K153" s="96">
        <v>1</v>
      </c>
      <c r="L153" s="26">
        <v>1</v>
      </c>
      <c r="M153" s="95"/>
    </row>
    <row r="154" spans="3:13" x14ac:dyDescent="0.25">
      <c r="C154" s="110"/>
      <c r="D154" s="93"/>
      <c r="E154" s="26"/>
      <c r="F154" s="26"/>
      <c r="G154" s="97">
        <f>G144+1</f>
        <v>3</v>
      </c>
      <c r="H154" s="26">
        <v>1</v>
      </c>
      <c r="I154" s="94">
        <v>2</v>
      </c>
      <c r="J154" s="26">
        <v>1</v>
      </c>
      <c r="K154" s="96">
        <v>2</v>
      </c>
      <c r="L154" s="26">
        <v>1</v>
      </c>
      <c r="M154" s="95"/>
    </row>
    <row r="155" spans="3:13" x14ac:dyDescent="0.25">
      <c r="C155" s="110"/>
      <c r="D155" s="93"/>
      <c r="E155" s="26"/>
      <c r="F155" s="26"/>
      <c r="G155" s="98"/>
      <c r="H155" s="26"/>
      <c r="I155" s="94"/>
      <c r="J155" s="26"/>
      <c r="K155" s="96">
        <v>3</v>
      </c>
      <c r="L155" s="26">
        <v>1</v>
      </c>
      <c r="M155" s="95"/>
    </row>
    <row r="156" spans="3:13" x14ac:dyDescent="0.25">
      <c r="C156" s="110"/>
      <c r="D156" s="93"/>
      <c r="E156" s="26"/>
      <c r="F156" s="26"/>
      <c r="G156" s="98"/>
      <c r="H156" s="26"/>
      <c r="I156" s="94"/>
      <c r="J156" s="26"/>
      <c r="K156" s="94">
        <v>1</v>
      </c>
      <c r="L156" s="26">
        <v>1</v>
      </c>
      <c r="M156" s="95"/>
    </row>
    <row r="157" spans="3:13" x14ac:dyDescent="0.25">
      <c r="C157" s="110"/>
      <c r="D157" s="93"/>
      <c r="E157" s="26"/>
      <c r="F157" s="26"/>
      <c r="G157" s="26"/>
      <c r="H157" s="26"/>
      <c r="I157" s="94">
        <v>3</v>
      </c>
      <c r="J157" s="26">
        <v>1</v>
      </c>
      <c r="K157" s="94">
        <v>2</v>
      </c>
      <c r="L157" s="26">
        <v>1</v>
      </c>
      <c r="M157" s="95"/>
    </row>
    <row r="158" spans="3:13" x14ac:dyDescent="0.25">
      <c r="C158" s="110"/>
      <c r="D158" s="93"/>
      <c r="E158" s="26"/>
      <c r="F158" s="26"/>
      <c r="G158" s="99"/>
      <c r="H158" s="99"/>
      <c r="I158" s="99"/>
      <c r="J158" s="26"/>
      <c r="K158" s="94">
        <v>3</v>
      </c>
      <c r="L158" s="26">
        <v>1</v>
      </c>
      <c r="M158" s="95"/>
    </row>
    <row r="159" spans="3:13" x14ac:dyDescent="0.25">
      <c r="C159" s="110"/>
      <c r="D159" s="101"/>
      <c r="E159" s="102"/>
      <c r="F159" s="102"/>
      <c r="G159" s="102"/>
      <c r="H159" s="102"/>
      <c r="I159" s="102"/>
      <c r="J159" s="102"/>
      <c r="K159" s="102"/>
      <c r="L159" s="102"/>
      <c r="M159" s="103"/>
    </row>
    <row r="160" spans="3:13" x14ac:dyDescent="0.25">
      <c r="C160" s="110"/>
      <c r="D160" s="90"/>
      <c r="E160" s="91"/>
      <c r="F160" s="91"/>
      <c r="G160" s="91"/>
      <c r="H160" s="91"/>
      <c r="I160" s="91"/>
      <c r="J160" s="91"/>
      <c r="K160" s="91"/>
      <c r="L160" s="91"/>
      <c r="M160" s="92"/>
    </row>
    <row r="161" spans="3:13" x14ac:dyDescent="0.25">
      <c r="C161" s="110"/>
      <c r="D161" s="93"/>
      <c r="E161" s="26"/>
      <c r="F161" s="26"/>
      <c r="G161" s="26"/>
      <c r="H161" s="26"/>
      <c r="I161" s="26"/>
      <c r="J161" s="26"/>
      <c r="K161" s="94">
        <v>1</v>
      </c>
      <c r="L161" s="26">
        <v>1</v>
      </c>
      <c r="M161" s="95"/>
    </row>
    <row r="162" spans="3:13" x14ac:dyDescent="0.25">
      <c r="C162" s="110"/>
      <c r="D162" s="93"/>
      <c r="E162" s="26"/>
      <c r="F162" s="26"/>
      <c r="G162" s="26"/>
      <c r="H162" s="26"/>
      <c r="I162" s="94">
        <v>1</v>
      </c>
      <c r="J162" s="26">
        <v>1</v>
      </c>
      <c r="K162" s="94">
        <v>2</v>
      </c>
      <c r="L162" s="26">
        <v>1</v>
      </c>
      <c r="M162" s="95"/>
    </row>
    <row r="163" spans="3:13" x14ac:dyDescent="0.25">
      <c r="C163" s="110"/>
      <c r="D163" s="93"/>
      <c r="E163" s="26"/>
      <c r="F163" s="26"/>
      <c r="G163" s="26"/>
      <c r="H163" s="26"/>
      <c r="I163" s="94"/>
      <c r="J163" s="26"/>
      <c r="K163" s="94">
        <v>3</v>
      </c>
      <c r="L163" s="26">
        <v>1</v>
      </c>
      <c r="M163" s="95"/>
    </row>
    <row r="164" spans="3:13" x14ac:dyDescent="0.25">
      <c r="C164" s="110"/>
      <c r="D164" s="93"/>
      <c r="E164" s="26"/>
      <c r="F164" s="26"/>
      <c r="G164" s="26"/>
      <c r="H164" s="26"/>
      <c r="I164" s="94"/>
      <c r="J164" s="26"/>
      <c r="K164" s="96">
        <v>1</v>
      </c>
      <c r="L164" s="26">
        <v>1</v>
      </c>
      <c r="M164" s="95"/>
    </row>
    <row r="165" spans="3:13" x14ac:dyDescent="0.25">
      <c r="C165" s="110"/>
      <c r="D165" s="93"/>
      <c r="E165" s="26"/>
      <c r="F165" s="26"/>
      <c r="G165" s="97">
        <v>1</v>
      </c>
      <c r="H165" s="26">
        <v>1</v>
      </c>
      <c r="I165" s="94">
        <v>2</v>
      </c>
      <c r="J165" s="26">
        <v>1</v>
      </c>
      <c r="K165" s="96">
        <v>2</v>
      </c>
      <c r="L165" s="26">
        <v>1</v>
      </c>
      <c r="M165" s="95"/>
    </row>
    <row r="166" spans="3:13" x14ac:dyDescent="0.25">
      <c r="C166" s="110"/>
      <c r="D166" s="93"/>
      <c r="E166" s="26"/>
      <c r="F166" s="26"/>
      <c r="G166" s="98"/>
      <c r="H166" s="26"/>
      <c r="I166" s="94"/>
      <c r="J166" s="26"/>
      <c r="K166" s="96">
        <v>3</v>
      </c>
      <c r="L166" s="26">
        <v>1</v>
      </c>
      <c r="M166" s="95"/>
    </row>
    <row r="167" spans="3:13" x14ac:dyDescent="0.25">
      <c r="C167" s="110"/>
      <c r="D167" s="93"/>
      <c r="E167" s="26"/>
      <c r="F167" s="26"/>
      <c r="G167" s="98"/>
      <c r="H167" s="26"/>
      <c r="I167" s="94"/>
      <c r="J167" s="26"/>
      <c r="K167" s="94">
        <v>1</v>
      </c>
      <c r="L167" s="26">
        <v>1</v>
      </c>
      <c r="M167" s="95"/>
    </row>
    <row r="168" spans="3:13" x14ac:dyDescent="0.25">
      <c r="C168" s="110"/>
      <c r="D168" s="93"/>
      <c r="E168" s="26"/>
      <c r="F168" s="26"/>
      <c r="G168" s="26"/>
      <c r="H168" s="26"/>
      <c r="I168" s="94">
        <v>3</v>
      </c>
      <c r="J168" s="26">
        <v>1</v>
      </c>
      <c r="K168" s="94">
        <v>2</v>
      </c>
      <c r="L168" s="26">
        <v>1</v>
      </c>
      <c r="M168" s="95"/>
    </row>
    <row r="169" spans="3:13" x14ac:dyDescent="0.25">
      <c r="C169" s="110"/>
      <c r="D169" s="93"/>
      <c r="E169" s="99"/>
      <c r="F169" s="99"/>
      <c r="G169" s="99"/>
      <c r="H169" s="99"/>
      <c r="I169" s="99"/>
      <c r="J169" s="99"/>
      <c r="K169" s="94">
        <v>3</v>
      </c>
      <c r="L169" s="26">
        <v>1</v>
      </c>
      <c r="M169" s="100"/>
    </row>
    <row r="170" spans="3:13" x14ac:dyDescent="0.25">
      <c r="C170" s="110"/>
      <c r="D170" s="93"/>
      <c r="E170" s="99"/>
      <c r="F170" s="99"/>
      <c r="G170" s="99"/>
      <c r="H170" s="99"/>
      <c r="I170" s="99"/>
      <c r="J170" s="99"/>
      <c r="K170" s="99"/>
      <c r="L170" s="99"/>
      <c r="M170" s="100"/>
    </row>
    <row r="171" spans="3:13" x14ac:dyDescent="0.25">
      <c r="C171" s="110"/>
      <c r="D171" s="93"/>
      <c r="E171" s="26"/>
      <c r="F171" s="26"/>
      <c r="G171" s="26"/>
      <c r="H171" s="26"/>
      <c r="I171" s="26"/>
      <c r="J171" s="26"/>
      <c r="K171" s="96">
        <v>1</v>
      </c>
      <c r="L171" s="26">
        <v>1</v>
      </c>
      <c r="M171" s="95"/>
    </row>
    <row r="172" spans="3:13" x14ac:dyDescent="0.25">
      <c r="C172" s="110"/>
      <c r="D172" s="93"/>
      <c r="E172" s="26"/>
      <c r="F172" s="26"/>
      <c r="G172" s="26"/>
      <c r="H172" s="26"/>
      <c r="I172" s="94">
        <v>1</v>
      </c>
      <c r="J172" s="26">
        <v>1</v>
      </c>
      <c r="K172" s="96">
        <v>2</v>
      </c>
      <c r="L172" s="26">
        <v>1</v>
      </c>
      <c r="M172" s="95"/>
    </row>
    <row r="173" spans="3:13" x14ac:dyDescent="0.25">
      <c r="C173" s="110"/>
      <c r="D173" s="93"/>
      <c r="E173" s="26"/>
      <c r="F173" s="26"/>
      <c r="G173" s="26"/>
      <c r="H173" s="26"/>
      <c r="I173" s="94"/>
      <c r="J173" s="26"/>
      <c r="K173" s="96">
        <v>3</v>
      </c>
      <c r="L173" s="26">
        <v>1</v>
      </c>
      <c r="M173" s="95"/>
    </row>
    <row r="174" spans="3:13" x14ac:dyDescent="0.25">
      <c r="C174" s="110"/>
      <c r="D174" s="93"/>
      <c r="E174" s="26"/>
      <c r="F174" s="26"/>
      <c r="G174" s="26"/>
      <c r="H174" s="26"/>
      <c r="I174" s="94"/>
      <c r="J174" s="26"/>
      <c r="K174" s="94">
        <v>1</v>
      </c>
      <c r="L174" s="26">
        <v>1</v>
      </c>
      <c r="M174" s="95"/>
    </row>
    <row r="175" spans="3:13" x14ac:dyDescent="0.25">
      <c r="C175" s="110"/>
      <c r="D175" s="93"/>
      <c r="E175" s="97">
        <v>1</v>
      </c>
      <c r="F175" s="26">
        <v>1</v>
      </c>
      <c r="G175" s="97">
        <v>2</v>
      </c>
      <c r="H175" s="26">
        <v>1</v>
      </c>
      <c r="I175" s="94">
        <v>2</v>
      </c>
      <c r="J175" s="26">
        <v>1</v>
      </c>
      <c r="K175" s="94">
        <v>2</v>
      </c>
      <c r="L175" s="26">
        <v>1</v>
      </c>
      <c r="M175" s="95"/>
    </row>
    <row r="176" spans="3:13" x14ac:dyDescent="0.25">
      <c r="C176" s="110"/>
      <c r="D176" s="93"/>
      <c r="E176" s="98"/>
      <c r="F176" s="26"/>
      <c r="G176" s="98"/>
      <c r="H176" s="26"/>
      <c r="I176" s="94"/>
      <c r="J176" s="26"/>
      <c r="K176" s="94">
        <v>3</v>
      </c>
      <c r="L176" s="26">
        <v>1</v>
      </c>
      <c r="M176" s="95"/>
    </row>
    <row r="177" spans="3:13" x14ac:dyDescent="0.25">
      <c r="C177" s="110"/>
      <c r="D177" s="93"/>
      <c r="E177" s="99"/>
      <c r="F177" s="26"/>
      <c r="G177" s="26"/>
      <c r="H177" s="26"/>
      <c r="I177" s="94"/>
      <c r="J177" s="26"/>
      <c r="K177" s="96">
        <v>1</v>
      </c>
      <c r="L177" s="26">
        <v>1</v>
      </c>
      <c r="M177" s="95"/>
    </row>
    <row r="178" spans="3:13" x14ac:dyDescent="0.25">
      <c r="C178" s="110"/>
      <c r="D178" s="93"/>
      <c r="E178" s="26"/>
      <c r="F178" s="26"/>
      <c r="G178" s="26"/>
      <c r="H178" s="26"/>
      <c r="I178" s="94">
        <v>3</v>
      </c>
      <c r="J178" s="26">
        <v>1</v>
      </c>
      <c r="K178" s="96">
        <v>2</v>
      </c>
      <c r="L178" s="26">
        <v>1</v>
      </c>
      <c r="M178" s="95"/>
    </row>
    <row r="179" spans="3:13" x14ac:dyDescent="0.25">
      <c r="C179" s="110"/>
      <c r="D179" s="93"/>
      <c r="E179" s="26"/>
      <c r="F179" s="26"/>
      <c r="G179" s="26"/>
      <c r="H179" s="26"/>
      <c r="I179" s="99"/>
      <c r="J179" s="26"/>
      <c r="K179" s="96">
        <v>3</v>
      </c>
      <c r="L179" s="26">
        <v>1</v>
      </c>
      <c r="M179" s="95"/>
    </row>
    <row r="180" spans="3:13" x14ac:dyDescent="0.25">
      <c r="C180" s="110"/>
      <c r="D180" s="93"/>
      <c r="E180" s="99"/>
      <c r="F180" s="99"/>
      <c r="G180" s="99"/>
      <c r="H180" s="99"/>
      <c r="I180" s="99"/>
      <c r="J180" s="99"/>
      <c r="K180" s="99"/>
      <c r="L180" s="99"/>
      <c r="M180" s="100"/>
    </row>
    <row r="181" spans="3:13" x14ac:dyDescent="0.25">
      <c r="C181" s="110"/>
      <c r="D181" s="93"/>
      <c r="E181" s="26"/>
      <c r="F181" s="26"/>
      <c r="G181" s="26"/>
      <c r="H181" s="26"/>
      <c r="I181" s="26"/>
      <c r="J181" s="26"/>
      <c r="K181" s="94">
        <v>1</v>
      </c>
      <c r="L181" s="26">
        <v>1</v>
      </c>
      <c r="M181" s="95"/>
    </row>
    <row r="182" spans="3:13" x14ac:dyDescent="0.25">
      <c r="C182" s="110"/>
      <c r="D182" s="93"/>
      <c r="E182" s="26"/>
      <c r="F182" s="26"/>
      <c r="G182" s="26"/>
      <c r="H182" s="26"/>
      <c r="I182" s="94">
        <v>1</v>
      </c>
      <c r="J182" s="26">
        <v>1</v>
      </c>
      <c r="K182" s="94">
        <v>2</v>
      </c>
      <c r="L182" s="26">
        <v>1</v>
      </c>
      <c r="M182" s="95"/>
    </row>
    <row r="183" spans="3:13" x14ac:dyDescent="0.25">
      <c r="C183" s="110"/>
      <c r="D183" s="93"/>
      <c r="E183" s="26"/>
      <c r="F183" s="26"/>
      <c r="G183" s="26"/>
      <c r="H183" s="26"/>
      <c r="I183" s="94"/>
      <c r="J183" s="26"/>
      <c r="K183" s="94">
        <v>3</v>
      </c>
      <c r="L183" s="26">
        <v>1</v>
      </c>
      <c r="M183" s="95"/>
    </row>
    <row r="184" spans="3:13" x14ac:dyDescent="0.25">
      <c r="C184" s="110"/>
      <c r="D184" s="93"/>
      <c r="E184" s="26"/>
      <c r="F184" s="26"/>
      <c r="G184" s="26"/>
      <c r="H184" s="26"/>
      <c r="I184" s="94"/>
      <c r="J184" s="26"/>
      <c r="K184" s="96">
        <v>1</v>
      </c>
      <c r="L184" s="26">
        <v>1</v>
      </c>
      <c r="M184" s="95"/>
    </row>
    <row r="185" spans="3:13" x14ac:dyDescent="0.25">
      <c r="C185" s="110"/>
      <c r="D185" s="93"/>
      <c r="E185" s="26"/>
      <c r="F185" s="26"/>
      <c r="G185" s="97">
        <f>G175+1</f>
        <v>3</v>
      </c>
      <c r="H185" s="26">
        <v>1</v>
      </c>
      <c r="I185" s="94">
        <v>2</v>
      </c>
      <c r="J185" s="26">
        <v>1</v>
      </c>
      <c r="K185" s="96">
        <v>2</v>
      </c>
      <c r="L185" s="26">
        <v>1</v>
      </c>
      <c r="M185" s="95"/>
    </row>
    <row r="186" spans="3:13" x14ac:dyDescent="0.25">
      <c r="C186" s="110"/>
      <c r="D186" s="93"/>
      <c r="E186" s="26"/>
      <c r="F186" s="26"/>
      <c r="G186" s="98"/>
      <c r="H186" s="26"/>
      <c r="I186" s="94"/>
      <c r="J186" s="26"/>
      <c r="K186" s="96">
        <v>3</v>
      </c>
      <c r="L186" s="26">
        <v>1</v>
      </c>
      <c r="M186" s="95"/>
    </row>
    <row r="187" spans="3:13" x14ac:dyDescent="0.25">
      <c r="C187" s="110"/>
      <c r="D187" s="93"/>
      <c r="E187" s="26"/>
      <c r="F187" s="26"/>
      <c r="G187" s="98"/>
      <c r="H187" s="26"/>
      <c r="I187" s="94"/>
      <c r="J187" s="26"/>
      <c r="K187" s="94">
        <v>1</v>
      </c>
      <c r="L187" s="26">
        <v>1</v>
      </c>
      <c r="M187" s="95"/>
    </row>
    <row r="188" spans="3:13" x14ac:dyDescent="0.25">
      <c r="C188" s="110"/>
      <c r="D188" s="93"/>
      <c r="E188" s="26"/>
      <c r="F188" s="26"/>
      <c r="G188" s="26"/>
      <c r="H188" s="26"/>
      <c r="I188" s="94">
        <v>3</v>
      </c>
      <c r="J188" s="26">
        <v>1</v>
      </c>
      <c r="K188" s="94">
        <v>2</v>
      </c>
      <c r="L188" s="26">
        <v>1</v>
      </c>
      <c r="M188" s="95"/>
    </row>
    <row r="189" spans="3:13" x14ac:dyDescent="0.25">
      <c r="C189" s="110"/>
      <c r="D189" s="93"/>
      <c r="E189" s="26"/>
      <c r="F189" s="26"/>
      <c r="G189" s="99"/>
      <c r="H189" s="99"/>
      <c r="I189" s="99"/>
      <c r="J189" s="26"/>
      <c r="K189" s="94">
        <v>3</v>
      </c>
      <c r="L189" s="26">
        <v>1</v>
      </c>
      <c r="M189" s="95"/>
    </row>
    <row r="190" spans="3:13" x14ac:dyDescent="0.25">
      <c r="C190" s="112"/>
      <c r="D190" s="101"/>
      <c r="E190" s="102"/>
      <c r="F190" s="102"/>
      <c r="G190" s="102"/>
      <c r="H190" s="102"/>
      <c r="I190" s="102"/>
      <c r="J190" s="102"/>
      <c r="K190" s="102"/>
      <c r="L190" s="102"/>
      <c r="M190" s="103"/>
    </row>
    <row r="192" spans="3:13" x14ac:dyDescent="0.25">
      <c r="C192" s="113"/>
      <c r="D192" s="90"/>
      <c r="E192" s="91"/>
      <c r="F192" s="91"/>
      <c r="G192" s="91"/>
      <c r="H192" s="91"/>
      <c r="I192" s="91"/>
      <c r="J192" s="91"/>
      <c r="K192" s="91"/>
      <c r="L192" s="91"/>
      <c r="M192" s="92"/>
    </row>
    <row r="193" spans="3:13" x14ac:dyDescent="0.25">
      <c r="C193" s="114"/>
      <c r="D193" s="93"/>
      <c r="E193" s="26"/>
      <c r="F193" s="26"/>
      <c r="G193" s="26"/>
      <c r="H193" s="26"/>
      <c r="I193" s="26"/>
      <c r="J193" s="26"/>
      <c r="K193" s="94">
        <v>1</v>
      </c>
      <c r="L193" s="26">
        <v>1</v>
      </c>
      <c r="M193" s="95"/>
    </row>
    <row r="194" spans="3:13" x14ac:dyDescent="0.25">
      <c r="C194" s="114"/>
      <c r="D194" s="93"/>
      <c r="E194" s="26"/>
      <c r="F194" s="26"/>
      <c r="G194" s="26"/>
      <c r="H194" s="26"/>
      <c r="I194" s="94">
        <v>1</v>
      </c>
      <c r="J194" s="26">
        <v>1</v>
      </c>
      <c r="K194" s="94">
        <v>2</v>
      </c>
      <c r="L194" s="26">
        <v>1</v>
      </c>
      <c r="M194" s="95"/>
    </row>
    <row r="195" spans="3:13" x14ac:dyDescent="0.25">
      <c r="C195" s="114"/>
      <c r="D195" s="93"/>
      <c r="E195" s="26"/>
      <c r="F195" s="26"/>
      <c r="G195" s="26"/>
      <c r="H195" s="26"/>
      <c r="I195" s="94"/>
      <c r="J195" s="26"/>
      <c r="K195" s="94">
        <v>3</v>
      </c>
      <c r="L195" s="26">
        <v>1</v>
      </c>
      <c r="M195" s="95"/>
    </row>
    <row r="196" spans="3:13" x14ac:dyDescent="0.25">
      <c r="C196" s="114"/>
      <c r="D196" s="93"/>
      <c r="E196" s="26"/>
      <c r="F196" s="26"/>
      <c r="G196" s="26"/>
      <c r="H196" s="26"/>
      <c r="I196" s="94"/>
      <c r="J196" s="26"/>
      <c r="K196" s="96">
        <v>1</v>
      </c>
      <c r="L196" s="26">
        <v>1</v>
      </c>
      <c r="M196" s="95"/>
    </row>
    <row r="197" spans="3:13" x14ac:dyDescent="0.25">
      <c r="C197" s="114"/>
      <c r="D197" s="93"/>
      <c r="E197" s="26"/>
      <c r="F197" s="26"/>
      <c r="G197" s="97">
        <v>1</v>
      </c>
      <c r="H197" s="26">
        <v>1</v>
      </c>
      <c r="I197" s="94">
        <v>2</v>
      </c>
      <c r="J197" s="26">
        <v>1</v>
      </c>
      <c r="K197" s="96">
        <v>2</v>
      </c>
      <c r="L197" s="26">
        <v>1</v>
      </c>
      <c r="M197" s="95"/>
    </row>
    <row r="198" spans="3:13" x14ac:dyDescent="0.25">
      <c r="C198" s="114"/>
      <c r="D198" s="93"/>
      <c r="E198" s="26"/>
      <c r="F198" s="26"/>
      <c r="G198" s="98"/>
      <c r="H198" s="26"/>
      <c r="I198" s="94"/>
      <c r="J198" s="26"/>
      <c r="K198" s="96">
        <v>3</v>
      </c>
      <c r="L198" s="26">
        <v>1</v>
      </c>
      <c r="M198" s="95"/>
    </row>
    <row r="199" spans="3:13" x14ac:dyDescent="0.25">
      <c r="C199" s="114"/>
      <c r="D199" s="93"/>
      <c r="E199" s="26"/>
      <c r="F199" s="26"/>
      <c r="G199" s="98"/>
      <c r="H199" s="26"/>
      <c r="I199" s="94"/>
      <c r="J199" s="26"/>
      <c r="K199" s="94">
        <v>1</v>
      </c>
      <c r="L199" s="26">
        <v>1</v>
      </c>
      <c r="M199" s="95"/>
    </row>
    <row r="200" spans="3:13" x14ac:dyDescent="0.25">
      <c r="C200" s="114"/>
      <c r="D200" s="93"/>
      <c r="E200" s="26"/>
      <c r="F200" s="26"/>
      <c r="G200" s="26"/>
      <c r="H200" s="26"/>
      <c r="I200" s="94">
        <v>3</v>
      </c>
      <c r="J200" s="26">
        <v>1</v>
      </c>
      <c r="K200" s="94">
        <v>2</v>
      </c>
      <c r="L200" s="26">
        <v>1</v>
      </c>
      <c r="M200" s="95"/>
    </row>
    <row r="201" spans="3:13" x14ac:dyDescent="0.25">
      <c r="C201" s="114"/>
      <c r="D201" s="93"/>
      <c r="E201" s="99"/>
      <c r="F201" s="99"/>
      <c r="G201" s="99"/>
      <c r="H201" s="99"/>
      <c r="I201" s="99"/>
      <c r="J201" s="99"/>
      <c r="K201" s="94">
        <v>3</v>
      </c>
      <c r="L201" s="26">
        <v>1</v>
      </c>
      <c r="M201" s="100"/>
    </row>
    <row r="202" spans="3:13" x14ac:dyDescent="0.25">
      <c r="C202" s="114"/>
      <c r="D202" s="93"/>
      <c r="E202" s="99"/>
      <c r="F202" s="99"/>
      <c r="G202" s="99"/>
      <c r="H202" s="99"/>
      <c r="I202" s="99"/>
      <c r="J202" s="99"/>
      <c r="K202" s="99"/>
      <c r="L202" s="99"/>
      <c r="M202" s="100"/>
    </row>
    <row r="203" spans="3:13" x14ac:dyDescent="0.25">
      <c r="C203" s="114"/>
      <c r="D203" s="93"/>
      <c r="E203" s="26"/>
      <c r="F203" s="26"/>
      <c r="G203" s="26"/>
      <c r="H203" s="26"/>
      <c r="I203" s="26"/>
      <c r="J203" s="26"/>
      <c r="K203" s="96">
        <v>1</v>
      </c>
      <c r="L203" s="26">
        <v>1</v>
      </c>
      <c r="M203" s="95"/>
    </row>
    <row r="204" spans="3:13" x14ac:dyDescent="0.25">
      <c r="C204" s="114"/>
      <c r="D204" s="93"/>
      <c r="E204" s="26"/>
      <c r="F204" s="26"/>
      <c r="G204" s="26"/>
      <c r="H204" s="26"/>
      <c r="I204" s="94">
        <v>1</v>
      </c>
      <c r="J204" s="26">
        <v>1</v>
      </c>
      <c r="K204" s="96">
        <v>2</v>
      </c>
      <c r="L204" s="26">
        <v>1</v>
      </c>
      <c r="M204" s="95"/>
    </row>
    <row r="205" spans="3:13" x14ac:dyDescent="0.25">
      <c r="C205" s="114"/>
      <c r="D205" s="93"/>
      <c r="E205" s="26"/>
      <c r="F205" s="26"/>
      <c r="G205" s="26"/>
      <c r="H205" s="26"/>
      <c r="I205" s="94"/>
      <c r="J205" s="26"/>
      <c r="K205" s="96">
        <v>3</v>
      </c>
      <c r="L205" s="26">
        <v>1</v>
      </c>
      <c r="M205" s="95"/>
    </row>
    <row r="206" spans="3:13" x14ac:dyDescent="0.25">
      <c r="C206" s="114"/>
      <c r="D206" s="93"/>
      <c r="E206" s="26"/>
      <c r="F206" s="26"/>
      <c r="G206" s="26"/>
      <c r="H206" s="26"/>
      <c r="I206" s="94"/>
      <c r="J206" s="26"/>
      <c r="K206" s="94">
        <v>1</v>
      </c>
      <c r="L206" s="26">
        <v>1</v>
      </c>
      <c r="M206" s="95"/>
    </row>
    <row r="207" spans="3:13" x14ac:dyDescent="0.25">
      <c r="C207" s="114"/>
      <c r="D207" s="93"/>
      <c r="E207" s="97">
        <v>1</v>
      </c>
      <c r="F207" s="26">
        <v>1</v>
      </c>
      <c r="G207" s="97">
        <v>2</v>
      </c>
      <c r="H207" s="26">
        <v>1</v>
      </c>
      <c r="I207" s="94">
        <v>2</v>
      </c>
      <c r="J207" s="26">
        <v>1</v>
      </c>
      <c r="K207" s="94">
        <v>2</v>
      </c>
      <c r="L207" s="26">
        <v>1</v>
      </c>
      <c r="M207" s="95"/>
    </row>
    <row r="208" spans="3:13" x14ac:dyDescent="0.25">
      <c r="C208" s="114"/>
      <c r="D208" s="93"/>
      <c r="E208" s="98"/>
      <c r="F208" s="26"/>
      <c r="G208" s="98"/>
      <c r="H208" s="26"/>
      <c r="I208" s="94"/>
      <c r="J208" s="26"/>
      <c r="K208" s="94">
        <v>3</v>
      </c>
      <c r="L208" s="26">
        <v>1</v>
      </c>
      <c r="M208" s="95"/>
    </row>
    <row r="209" spans="3:13" x14ac:dyDescent="0.25">
      <c r="C209" s="114"/>
      <c r="D209" s="93"/>
      <c r="E209" s="99"/>
      <c r="F209" s="26"/>
      <c r="G209" s="26"/>
      <c r="H209" s="26"/>
      <c r="I209" s="94"/>
      <c r="J209" s="26"/>
      <c r="K209" s="96">
        <v>1</v>
      </c>
      <c r="L209" s="26">
        <v>1</v>
      </c>
      <c r="M209" s="95"/>
    </row>
    <row r="210" spans="3:13" x14ac:dyDescent="0.25">
      <c r="C210" s="114"/>
      <c r="D210" s="93"/>
      <c r="E210" s="26"/>
      <c r="F210" s="26"/>
      <c r="G210" s="26"/>
      <c r="H210" s="26"/>
      <c r="I210" s="94">
        <v>3</v>
      </c>
      <c r="J210" s="26">
        <v>1</v>
      </c>
      <c r="K210" s="96">
        <v>2</v>
      </c>
      <c r="L210" s="26">
        <v>1</v>
      </c>
      <c r="M210" s="95"/>
    </row>
    <row r="211" spans="3:13" x14ac:dyDescent="0.25">
      <c r="C211" s="114"/>
      <c r="D211" s="93"/>
      <c r="E211" s="26"/>
      <c r="F211" s="26"/>
      <c r="G211" s="26"/>
      <c r="H211" s="26"/>
      <c r="I211" s="99"/>
      <c r="J211" s="26"/>
      <c r="K211" s="96">
        <v>3</v>
      </c>
      <c r="L211" s="26">
        <v>1</v>
      </c>
      <c r="M211" s="95"/>
    </row>
    <row r="212" spans="3:13" x14ac:dyDescent="0.25">
      <c r="C212" s="114"/>
      <c r="D212" s="93"/>
      <c r="E212" s="99"/>
      <c r="F212" s="99"/>
      <c r="G212" s="99"/>
      <c r="H212" s="99"/>
      <c r="I212" s="99"/>
      <c r="J212" s="99"/>
      <c r="K212" s="99"/>
      <c r="L212" s="99"/>
      <c r="M212" s="100"/>
    </row>
    <row r="213" spans="3:13" x14ac:dyDescent="0.25">
      <c r="C213" s="114"/>
      <c r="D213" s="93"/>
      <c r="E213" s="26"/>
      <c r="F213" s="26"/>
      <c r="G213" s="26"/>
      <c r="H213" s="26"/>
      <c r="I213" s="26"/>
      <c r="J213" s="26"/>
      <c r="K213" s="94">
        <v>1</v>
      </c>
      <c r="L213" s="26">
        <v>1</v>
      </c>
      <c r="M213" s="95"/>
    </row>
    <row r="214" spans="3:13" x14ac:dyDescent="0.25">
      <c r="C214" s="114"/>
      <c r="D214" s="93"/>
      <c r="E214" s="26"/>
      <c r="F214" s="26"/>
      <c r="G214" s="26"/>
      <c r="H214" s="26"/>
      <c r="I214" s="94">
        <v>1</v>
      </c>
      <c r="J214" s="26">
        <v>1</v>
      </c>
      <c r="K214" s="94">
        <v>2</v>
      </c>
      <c r="L214" s="26">
        <v>1</v>
      </c>
      <c r="M214" s="95"/>
    </row>
    <row r="215" spans="3:13" x14ac:dyDescent="0.25">
      <c r="C215" s="114"/>
      <c r="D215" s="93"/>
      <c r="E215" s="26"/>
      <c r="F215" s="26"/>
      <c r="G215" s="26"/>
      <c r="H215" s="26"/>
      <c r="I215" s="94"/>
      <c r="J215" s="26"/>
      <c r="K215" s="94">
        <v>3</v>
      </c>
      <c r="L215" s="26">
        <v>1</v>
      </c>
      <c r="M215" s="95"/>
    </row>
    <row r="216" spans="3:13" x14ac:dyDescent="0.25">
      <c r="C216" s="114"/>
      <c r="D216" s="93"/>
      <c r="E216" s="26"/>
      <c r="F216" s="26"/>
      <c r="G216" s="26"/>
      <c r="H216" s="26"/>
      <c r="I216" s="94"/>
      <c r="J216" s="26"/>
      <c r="K216" s="96">
        <v>1</v>
      </c>
      <c r="L216" s="26">
        <v>1</v>
      </c>
      <c r="M216" s="95"/>
    </row>
    <row r="217" spans="3:13" x14ac:dyDescent="0.25">
      <c r="C217" s="114"/>
      <c r="D217" s="93"/>
      <c r="E217" s="26"/>
      <c r="F217" s="26"/>
      <c r="G217" s="97">
        <f>G207+1</f>
        <v>3</v>
      </c>
      <c r="H217" s="26">
        <v>1</v>
      </c>
      <c r="I217" s="94">
        <v>2</v>
      </c>
      <c r="J217" s="26">
        <v>1</v>
      </c>
      <c r="K217" s="96">
        <v>2</v>
      </c>
      <c r="L217" s="26">
        <v>1</v>
      </c>
      <c r="M217" s="95"/>
    </row>
    <row r="218" spans="3:13" x14ac:dyDescent="0.25">
      <c r="C218" s="114"/>
      <c r="D218" s="93"/>
      <c r="E218" s="26"/>
      <c r="F218" s="26"/>
      <c r="G218" s="98"/>
      <c r="H218" s="26"/>
      <c r="I218" s="94"/>
      <c r="J218" s="26"/>
      <c r="K218" s="96">
        <v>3</v>
      </c>
      <c r="L218" s="26">
        <v>1</v>
      </c>
      <c r="M218" s="95"/>
    </row>
    <row r="219" spans="3:13" x14ac:dyDescent="0.25">
      <c r="C219" s="114"/>
      <c r="D219" s="93"/>
      <c r="E219" s="26"/>
      <c r="F219" s="26"/>
      <c r="G219" s="98"/>
      <c r="H219" s="26"/>
      <c r="I219" s="94"/>
      <c r="J219" s="26"/>
      <c r="K219" s="94">
        <v>1</v>
      </c>
      <c r="L219" s="26">
        <v>1</v>
      </c>
      <c r="M219" s="95"/>
    </row>
    <row r="220" spans="3:13" x14ac:dyDescent="0.25">
      <c r="C220" s="114"/>
      <c r="D220" s="93"/>
      <c r="E220" s="26"/>
      <c r="F220" s="26"/>
      <c r="G220" s="26"/>
      <c r="H220" s="26"/>
      <c r="I220" s="94">
        <v>3</v>
      </c>
      <c r="J220" s="26">
        <v>1</v>
      </c>
      <c r="K220" s="94">
        <v>2</v>
      </c>
      <c r="L220" s="26">
        <v>1</v>
      </c>
      <c r="M220" s="95"/>
    </row>
    <row r="221" spans="3:13" x14ac:dyDescent="0.25">
      <c r="C221" s="114"/>
      <c r="D221" s="93"/>
      <c r="E221" s="26"/>
      <c r="F221" s="26"/>
      <c r="G221" s="99"/>
      <c r="H221" s="99"/>
      <c r="I221" s="99"/>
      <c r="J221" s="26"/>
      <c r="K221" s="94">
        <v>3</v>
      </c>
      <c r="L221" s="26">
        <v>1</v>
      </c>
      <c r="M221" s="95"/>
    </row>
    <row r="222" spans="3:13" x14ac:dyDescent="0.25">
      <c r="C222" s="114"/>
      <c r="D222" s="101"/>
      <c r="E222" s="102"/>
      <c r="F222" s="102"/>
      <c r="G222" s="102"/>
      <c r="H222" s="102"/>
      <c r="I222" s="102"/>
      <c r="J222" s="102"/>
      <c r="K222" s="102"/>
      <c r="L222" s="102"/>
      <c r="M222" s="103"/>
    </row>
    <row r="223" spans="3:13" x14ac:dyDescent="0.25">
      <c r="C223" s="114"/>
      <c r="D223" s="90"/>
      <c r="E223" s="91"/>
      <c r="F223" s="91"/>
      <c r="G223" s="91"/>
      <c r="H223" s="91"/>
      <c r="I223" s="91"/>
      <c r="J223" s="91"/>
      <c r="K223" s="91"/>
      <c r="L223" s="91"/>
      <c r="M223" s="92"/>
    </row>
    <row r="224" spans="3:13" x14ac:dyDescent="0.25">
      <c r="C224" s="114"/>
      <c r="D224" s="93"/>
      <c r="E224" s="26"/>
      <c r="F224" s="26"/>
      <c r="G224" s="26"/>
      <c r="H224" s="26"/>
      <c r="I224" s="26"/>
      <c r="J224" s="26"/>
      <c r="K224" s="94">
        <v>1</v>
      </c>
      <c r="L224" s="26">
        <v>1</v>
      </c>
      <c r="M224" s="95"/>
    </row>
    <row r="225" spans="3:13" x14ac:dyDescent="0.25">
      <c r="C225" s="114"/>
      <c r="D225" s="93"/>
      <c r="E225" s="26"/>
      <c r="F225" s="26"/>
      <c r="G225" s="26"/>
      <c r="H225" s="26"/>
      <c r="I225" s="94">
        <v>1</v>
      </c>
      <c r="J225" s="26">
        <v>1</v>
      </c>
      <c r="K225" s="94">
        <v>2</v>
      </c>
      <c r="L225" s="26">
        <v>1</v>
      </c>
      <c r="M225" s="95"/>
    </row>
    <row r="226" spans="3:13" x14ac:dyDescent="0.25">
      <c r="C226" s="114"/>
      <c r="D226" s="93"/>
      <c r="E226" s="26"/>
      <c r="F226" s="26"/>
      <c r="G226" s="26"/>
      <c r="H226" s="26"/>
      <c r="I226" s="94"/>
      <c r="J226" s="26"/>
      <c r="K226" s="94">
        <v>3</v>
      </c>
      <c r="L226" s="26">
        <v>1</v>
      </c>
      <c r="M226" s="95"/>
    </row>
    <row r="227" spans="3:13" x14ac:dyDescent="0.25">
      <c r="C227" s="114"/>
      <c r="D227" s="93"/>
      <c r="E227" s="26"/>
      <c r="F227" s="26"/>
      <c r="G227" s="26"/>
      <c r="H227" s="26"/>
      <c r="I227" s="94"/>
      <c r="J227" s="26"/>
      <c r="K227" s="96">
        <v>1</v>
      </c>
      <c r="L227" s="26">
        <v>1</v>
      </c>
      <c r="M227" s="95"/>
    </row>
    <row r="228" spans="3:13" x14ac:dyDescent="0.25">
      <c r="C228" s="114"/>
      <c r="D228" s="93"/>
      <c r="E228" s="26"/>
      <c r="F228" s="26"/>
      <c r="G228" s="97">
        <v>1</v>
      </c>
      <c r="H228" s="26">
        <v>1</v>
      </c>
      <c r="I228" s="94">
        <v>2</v>
      </c>
      <c r="J228" s="26">
        <v>1</v>
      </c>
      <c r="K228" s="96">
        <v>2</v>
      </c>
      <c r="L228" s="26">
        <v>1</v>
      </c>
      <c r="M228" s="95"/>
    </row>
    <row r="229" spans="3:13" x14ac:dyDescent="0.25">
      <c r="C229" s="114"/>
      <c r="D229" s="93"/>
      <c r="E229" s="26"/>
      <c r="F229" s="26"/>
      <c r="G229" s="98"/>
      <c r="H229" s="26"/>
      <c r="I229" s="94"/>
      <c r="J229" s="26"/>
      <c r="K229" s="96">
        <v>3</v>
      </c>
      <c r="L229" s="26">
        <v>1</v>
      </c>
      <c r="M229" s="95"/>
    </row>
    <row r="230" spans="3:13" x14ac:dyDescent="0.25">
      <c r="C230" s="114"/>
      <c r="D230" s="93"/>
      <c r="E230" s="26"/>
      <c r="F230" s="26"/>
      <c r="G230" s="98"/>
      <c r="H230" s="26"/>
      <c r="I230" s="94"/>
      <c r="J230" s="26"/>
      <c r="K230" s="94">
        <v>1</v>
      </c>
      <c r="L230" s="26">
        <v>1</v>
      </c>
      <c r="M230" s="95"/>
    </row>
    <row r="231" spans="3:13" x14ac:dyDescent="0.25">
      <c r="C231" s="114"/>
      <c r="D231" s="93"/>
      <c r="E231" s="26"/>
      <c r="F231" s="26"/>
      <c r="G231" s="26"/>
      <c r="H231" s="26"/>
      <c r="I231" s="94">
        <v>3</v>
      </c>
      <c r="J231" s="26">
        <v>1</v>
      </c>
      <c r="K231" s="94">
        <v>2</v>
      </c>
      <c r="L231" s="26">
        <v>1</v>
      </c>
      <c r="M231" s="95"/>
    </row>
    <row r="232" spans="3:13" x14ac:dyDescent="0.25">
      <c r="C232" s="114"/>
      <c r="D232" s="93"/>
      <c r="E232" s="99"/>
      <c r="F232" s="99"/>
      <c r="G232" s="99"/>
      <c r="H232" s="99"/>
      <c r="I232" s="99"/>
      <c r="J232" s="99"/>
      <c r="K232" s="94">
        <v>3</v>
      </c>
      <c r="L232" s="26">
        <v>1</v>
      </c>
      <c r="M232" s="100"/>
    </row>
    <row r="233" spans="3:13" x14ac:dyDescent="0.25">
      <c r="C233" s="114"/>
      <c r="D233" s="93"/>
      <c r="E233" s="99"/>
      <c r="F233" s="99"/>
      <c r="G233" s="99"/>
      <c r="H233" s="99"/>
      <c r="I233" s="99"/>
      <c r="J233" s="99"/>
      <c r="K233" s="99"/>
      <c r="L233" s="99"/>
      <c r="M233" s="100"/>
    </row>
    <row r="234" spans="3:13" x14ac:dyDescent="0.25">
      <c r="C234" s="114"/>
      <c r="D234" s="93"/>
      <c r="E234" s="26"/>
      <c r="F234" s="26"/>
      <c r="G234" s="26"/>
      <c r="H234" s="26"/>
      <c r="I234" s="26"/>
      <c r="J234" s="26"/>
      <c r="K234" s="96">
        <v>1</v>
      </c>
      <c r="L234" s="26">
        <v>1</v>
      </c>
      <c r="M234" s="95"/>
    </row>
    <row r="235" spans="3:13" x14ac:dyDescent="0.25">
      <c r="C235" s="114"/>
      <c r="D235" s="93"/>
      <c r="E235" s="26"/>
      <c r="F235" s="26"/>
      <c r="G235" s="26"/>
      <c r="H235" s="26"/>
      <c r="I235" s="94">
        <v>1</v>
      </c>
      <c r="J235" s="26">
        <v>1</v>
      </c>
      <c r="K235" s="96">
        <v>2</v>
      </c>
      <c r="L235" s="26">
        <v>1</v>
      </c>
      <c r="M235" s="95"/>
    </row>
    <row r="236" spans="3:13" x14ac:dyDescent="0.25">
      <c r="C236" s="114"/>
      <c r="D236" s="93"/>
      <c r="E236" s="26"/>
      <c r="F236" s="26"/>
      <c r="G236" s="26"/>
      <c r="H236" s="26"/>
      <c r="I236" s="94"/>
      <c r="J236" s="26"/>
      <c r="K236" s="96">
        <v>3</v>
      </c>
      <c r="L236" s="26">
        <v>1</v>
      </c>
      <c r="M236" s="95"/>
    </row>
    <row r="237" spans="3:13" x14ac:dyDescent="0.25">
      <c r="C237" s="114"/>
      <c r="D237" s="93"/>
      <c r="E237" s="26"/>
      <c r="F237" s="26"/>
      <c r="G237" s="26"/>
      <c r="H237" s="26"/>
      <c r="I237" s="94"/>
      <c r="J237" s="26"/>
      <c r="K237" s="94">
        <v>1</v>
      </c>
      <c r="L237" s="26">
        <v>1</v>
      </c>
      <c r="M237" s="95"/>
    </row>
    <row r="238" spans="3:13" x14ac:dyDescent="0.25">
      <c r="C238" s="104">
        <f>C144+1</f>
        <v>3</v>
      </c>
      <c r="D238" s="93"/>
      <c r="E238" s="97">
        <v>1</v>
      </c>
      <c r="F238" s="26">
        <v>1</v>
      </c>
      <c r="G238" s="97">
        <v>2</v>
      </c>
      <c r="H238" s="26">
        <v>1</v>
      </c>
      <c r="I238" s="94">
        <v>2</v>
      </c>
      <c r="J238" s="26">
        <v>1</v>
      </c>
      <c r="K238" s="94">
        <v>2</v>
      </c>
      <c r="L238" s="26">
        <v>1</v>
      </c>
      <c r="M238" s="95"/>
    </row>
    <row r="239" spans="3:13" x14ac:dyDescent="0.25">
      <c r="C239" s="114"/>
      <c r="D239" s="93"/>
      <c r="E239" s="98"/>
      <c r="F239" s="26"/>
      <c r="G239" s="98"/>
      <c r="H239" s="26"/>
      <c r="I239" s="94"/>
      <c r="J239" s="26"/>
      <c r="K239" s="94">
        <v>3</v>
      </c>
      <c r="L239" s="26">
        <v>1</v>
      </c>
      <c r="M239" s="95"/>
    </row>
    <row r="240" spans="3:13" x14ac:dyDescent="0.25">
      <c r="C240" s="114"/>
      <c r="D240" s="93"/>
      <c r="E240" s="99"/>
      <c r="F240" s="26"/>
      <c r="G240" s="26"/>
      <c r="H240" s="26"/>
      <c r="I240" s="94"/>
      <c r="J240" s="26"/>
      <c r="K240" s="96">
        <v>1</v>
      </c>
      <c r="L240" s="26">
        <v>1</v>
      </c>
      <c r="M240" s="95"/>
    </row>
    <row r="241" spans="3:13" x14ac:dyDescent="0.25">
      <c r="C241" s="114"/>
      <c r="D241" s="93"/>
      <c r="E241" s="26"/>
      <c r="F241" s="26"/>
      <c r="G241" s="26"/>
      <c r="H241" s="26"/>
      <c r="I241" s="94">
        <v>3</v>
      </c>
      <c r="J241" s="26">
        <v>1</v>
      </c>
      <c r="K241" s="96">
        <v>2</v>
      </c>
      <c r="L241" s="26">
        <v>1</v>
      </c>
      <c r="M241" s="95"/>
    </row>
    <row r="242" spans="3:13" x14ac:dyDescent="0.25">
      <c r="C242" s="114"/>
      <c r="D242" s="93"/>
      <c r="E242" s="26"/>
      <c r="F242" s="26"/>
      <c r="G242" s="26"/>
      <c r="H242" s="26"/>
      <c r="I242" s="99"/>
      <c r="J242" s="26"/>
      <c r="K242" s="96">
        <v>3</v>
      </c>
      <c r="L242" s="26">
        <v>1</v>
      </c>
      <c r="M242" s="95"/>
    </row>
    <row r="243" spans="3:13" x14ac:dyDescent="0.25">
      <c r="C243" s="114"/>
      <c r="D243" s="93"/>
      <c r="E243" s="99"/>
      <c r="F243" s="99"/>
      <c r="G243" s="99"/>
      <c r="H243" s="99"/>
      <c r="I243" s="99"/>
      <c r="J243" s="99"/>
      <c r="K243" s="99"/>
      <c r="L243" s="99"/>
      <c r="M243" s="100"/>
    </row>
    <row r="244" spans="3:13" x14ac:dyDescent="0.25">
      <c r="C244" s="114"/>
      <c r="D244" s="93"/>
      <c r="E244" s="26"/>
      <c r="F244" s="26"/>
      <c r="G244" s="26"/>
      <c r="H244" s="26"/>
      <c r="I244" s="26"/>
      <c r="J244" s="26"/>
      <c r="K244" s="94">
        <v>1</v>
      </c>
      <c r="L244" s="26">
        <v>1</v>
      </c>
      <c r="M244" s="95"/>
    </row>
    <row r="245" spans="3:13" x14ac:dyDescent="0.25">
      <c r="C245" s="114"/>
      <c r="D245" s="93"/>
      <c r="E245" s="26"/>
      <c r="F245" s="26"/>
      <c r="G245" s="26"/>
      <c r="H245" s="26"/>
      <c r="I245" s="94">
        <v>1</v>
      </c>
      <c r="J245" s="26">
        <v>1</v>
      </c>
      <c r="K245" s="94">
        <v>2</v>
      </c>
      <c r="L245" s="26">
        <v>1</v>
      </c>
      <c r="M245" s="95"/>
    </row>
    <row r="246" spans="3:13" x14ac:dyDescent="0.25">
      <c r="C246" s="114"/>
      <c r="D246" s="93"/>
      <c r="E246" s="26"/>
      <c r="F246" s="26"/>
      <c r="G246" s="26"/>
      <c r="H246" s="26"/>
      <c r="I246" s="94"/>
      <c r="J246" s="26"/>
      <c r="K246" s="94">
        <v>3</v>
      </c>
      <c r="L246" s="26">
        <v>1</v>
      </c>
      <c r="M246" s="95"/>
    </row>
    <row r="247" spans="3:13" x14ac:dyDescent="0.25">
      <c r="C247" s="114"/>
      <c r="D247" s="93"/>
      <c r="E247" s="26"/>
      <c r="F247" s="26"/>
      <c r="G247" s="26"/>
      <c r="H247" s="26"/>
      <c r="I247" s="94"/>
      <c r="J247" s="26"/>
      <c r="K247" s="96">
        <v>1</v>
      </c>
      <c r="L247" s="26">
        <v>1</v>
      </c>
      <c r="M247" s="95"/>
    </row>
    <row r="248" spans="3:13" x14ac:dyDescent="0.25">
      <c r="C248" s="114"/>
      <c r="D248" s="93"/>
      <c r="E248" s="26"/>
      <c r="F248" s="26"/>
      <c r="G248" s="97">
        <f>G238+1</f>
        <v>3</v>
      </c>
      <c r="H248" s="26">
        <v>1</v>
      </c>
      <c r="I248" s="94">
        <v>2</v>
      </c>
      <c r="J248" s="26">
        <v>1</v>
      </c>
      <c r="K248" s="96">
        <v>2</v>
      </c>
      <c r="L248" s="26">
        <v>1</v>
      </c>
      <c r="M248" s="95"/>
    </row>
    <row r="249" spans="3:13" x14ac:dyDescent="0.25">
      <c r="C249" s="114"/>
      <c r="D249" s="93"/>
      <c r="E249" s="26"/>
      <c r="F249" s="26"/>
      <c r="G249" s="98"/>
      <c r="H249" s="26"/>
      <c r="I249" s="94"/>
      <c r="J249" s="26"/>
      <c r="K249" s="96">
        <v>3</v>
      </c>
      <c r="L249" s="26">
        <v>1</v>
      </c>
      <c r="M249" s="95"/>
    </row>
    <row r="250" spans="3:13" x14ac:dyDescent="0.25">
      <c r="C250" s="114"/>
      <c r="D250" s="93"/>
      <c r="E250" s="26"/>
      <c r="F250" s="26"/>
      <c r="G250" s="98"/>
      <c r="H250" s="26"/>
      <c r="I250" s="94"/>
      <c r="J250" s="26"/>
      <c r="K250" s="94">
        <v>1</v>
      </c>
      <c r="L250" s="26">
        <v>1</v>
      </c>
      <c r="M250" s="95"/>
    </row>
    <row r="251" spans="3:13" x14ac:dyDescent="0.25">
      <c r="C251" s="114"/>
      <c r="D251" s="93"/>
      <c r="E251" s="26"/>
      <c r="F251" s="26"/>
      <c r="G251" s="26"/>
      <c r="H251" s="26"/>
      <c r="I251" s="94">
        <v>3</v>
      </c>
      <c r="J251" s="26">
        <v>1</v>
      </c>
      <c r="K251" s="94">
        <v>2</v>
      </c>
      <c r="L251" s="26">
        <v>1</v>
      </c>
      <c r="M251" s="95"/>
    </row>
    <row r="252" spans="3:13" x14ac:dyDescent="0.25">
      <c r="C252" s="114"/>
      <c r="D252" s="93"/>
      <c r="E252" s="26"/>
      <c r="F252" s="26"/>
      <c r="G252" s="99"/>
      <c r="H252" s="99"/>
      <c r="I252" s="99"/>
      <c r="J252" s="26"/>
      <c r="K252" s="94">
        <v>3</v>
      </c>
      <c r="L252" s="26">
        <v>1</v>
      </c>
      <c r="M252" s="95"/>
    </row>
    <row r="253" spans="3:13" x14ac:dyDescent="0.25">
      <c r="C253" s="114"/>
      <c r="D253" s="101"/>
      <c r="E253" s="102"/>
      <c r="F253" s="102"/>
      <c r="G253" s="102"/>
      <c r="H253" s="102"/>
      <c r="I253" s="102"/>
      <c r="J253" s="102"/>
      <c r="K253" s="102"/>
      <c r="L253" s="102"/>
      <c r="M253" s="103"/>
    </row>
    <row r="254" spans="3:13" x14ac:dyDescent="0.25">
      <c r="C254" s="114"/>
      <c r="D254" s="90"/>
      <c r="E254" s="91"/>
      <c r="F254" s="91"/>
      <c r="G254" s="91"/>
      <c r="H254" s="91"/>
      <c r="I254" s="91"/>
      <c r="J254" s="91"/>
      <c r="K254" s="91"/>
      <c r="L254" s="91"/>
      <c r="M254" s="92"/>
    </row>
    <row r="255" spans="3:13" x14ac:dyDescent="0.25">
      <c r="C255" s="114"/>
      <c r="D255" s="93"/>
      <c r="E255" s="26"/>
      <c r="F255" s="26"/>
      <c r="G255" s="26"/>
      <c r="H255" s="26"/>
      <c r="I255" s="26"/>
      <c r="J255" s="26"/>
      <c r="K255" s="94">
        <v>1</v>
      </c>
      <c r="L255" s="26">
        <v>1</v>
      </c>
      <c r="M255" s="95"/>
    </row>
    <row r="256" spans="3:13" x14ac:dyDescent="0.25">
      <c r="C256" s="114"/>
      <c r="D256" s="93"/>
      <c r="E256" s="26"/>
      <c r="F256" s="26"/>
      <c r="G256" s="26"/>
      <c r="H256" s="26"/>
      <c r="I256" s="94">
        <v>1</v>
      </c>
      <c r="J256" s="26">
        <v>1</v>
      </c>
      <c r="K256" s="94">
        <v>2</v>
      </c>
      <c r="L256" s="26">
        <v>1</v>
      </c>
      <c r="M256" s="95"/>
    </row>
    <row r="257" spans="3:13" x14ac:dyDescent="0.25">
      <c r="C257" s="114"/>
      <c r="D257" s="93"/>
      <c r="E257" s="26"/>
      <c r="F257" s="26"/>
      <c r="G257" s="26"/>
      <c r="H257" s="26"/>
      <c r="I257" s="94"/>
      <c r="J257" s="26"/>
      <c r="K257" s="94">
        <v>3</v>
      </c>
      <c r="L257" s="26">
        <v>1</v>
      </c>
      <c r="M257" s="95"/>
    </row>
    <row r="258" spans="3:13" x14ac:dyDescent="0.25">
      <c r="C258" s="114"/>
      <c r="D258" s="93"/>
      <c r="E258" s="26"/>
      <c r="F258" s="26"/>
      <c r="G258" s="26"/>
      <c r="H258" s="26"/>
      <c r="I258" s="94"/>
      <c r="J258" s="26"/>
      <c r="K258" s="96">
        <v>1</v>
      </c>
      <c r="L258" s="26">
        <v>1</v>
      </c>
      <c r="M258" s="95"/>
    </row>
    <row r="259" spans="3:13" x14ac:dyDescent="0.25">
      <c r="C259" s="114"/>
      <c r="D259" s="93"/>
      <c r="E259" s="26"/>
      <c r="F259" s="26"/>
      <c r="G259" s="97">
        <v>1</v>
      </c>
      <c r="H259" s="26">
        <v>1</v>
      </c>
      <c r="I259" s="94">
        <v>2</v>
      </c>
      <c r="J259" s="26">
        <v>1</v>
      </c>
      <c r="K259" s="96">
        <v>2</v>
      </c>
      <c r="L259" s="26">
        <v>1</v>
      </c>
      <c r="M259" s="95"/>
    </row>
    <row r="260" spans="3:13" x14ac:dyDescent="0.25">
      <c r="C260" s="114"/>
      <c r="D260" s="93"/>
      <c r="E260" s="26"/>
      <c r="F260" s="26"/>
      <c r="G260" s="98"/>
      <c r="H260" s="26"/>
      <c r="I260" s="94"/>
      <c r="J260" s="26"/>
      <c r="K260" s="96">
        <v>3</v>
      </c>
      <c r="L260" s="26">
        <v>1</v>
      </c>
      <c r="M260" s="95"/>
    </row>
    <row r="261" spans="3:13" x14ac:dyDescent="0.25">
      <c r="C261" s="114"/>
      <c r="D261" s="93"/>
      <c r="E261" s="26"/>
      <c r="F261" s="26"/>
      <c r="G261" s="98"/>
      <c r="H261" s="26"/>
      <c r="I261" s="94"/>
      <c r="J261" s="26"/>
      <c r="K261" s="94">
        <v>1</v>
      </c>
      <c r="L261" s="26">
        <v>1</v>
      </c>
      <c r="M261" s="95"/>
    </row>
    <row r="262" spans="3:13" x14ac:dyDescent="0.25">
      <c r="C262" s="114"/>
      <c r="D262" s="93"/>
      <c r="E262" s="26"/>
      <c r="F262" s="26"/>
      <c r="G262" s="26"/>
      <c r="H262" s="26"/>
      <c r="I262" s="94">
        <v>3</v>
      </c>
      <c r="J262" s="26">
        <v>1</v>
      </c>
      <c r="K262" s="94">
        <v>2</v>
      </c>
      <c r="L262" s="26">
        <v>1</v>
      </c>
      <c r="M262" s="95"/>
    </row>
    <row r="263" spans="3:13" x14ac:dyDescent="0.25">
      <c r="C263" s="114"/>
      <c r="D263" s="93"/>
      <c r="E263" s="99"/>
      <c r="F263" s="99"/>
      <c r="G263" s="99"/>
      <c r="H263" s="99"/>
      <c r="I263" s="99"/>
      <c r="J263" s="99"/>
      <c r="K263" s="94">
        <v>3</v>
      </c>
      <c r="L263" s="26">
        <v>1</v>
      </c>
      <c r="M263" s="100"/>
    </row>
    <row r="264" spans="3:13" x14ac:dyDescent="0.25">
      <c r="C264" s="114"/>
      <c r="D264" s="93"/>
      <c r="E264" s="99"/>
      <c r="F264" s="99"/>
      <c r="G264" s="99"/>
      <c r="H264" s="99"/>
      <c r="I264" s="99"/>
      <c r="J264" s="99"/>
      <c r="K264" s="99"/>
      <c r="L264" s="99"/>
      <c r="M264" s="100"/>
    </row>
    <row r="265" spans="3:13" x14ac:dyDescent="0.25">
      <c r="C265" s="114"/>
      <c r="D265" s="93"/>
      <c r="E265" s="26"/>
      <c r="F265" s="26"/>
      <c r="G265" s="26"/>
      <c r="H265" s="26"/>
      <c r="I265" s="26"/>
      <c r="J265" s="26"/>
      <c r="K265" s="96">
        <v>1</v>
      </c>
      <c r="L265" s="26">
        <v>1</v>
      </c>
      <c r="M265" s="95"/>
    </row>
    <row r="266" spans="3:13" x14ac:dyDescent="0.25">
      <c r="C266" s="114"/>
      <c r="D266" s="93"/>
      <c r="E266" s="26"/>
      <c r="F266" s="26"/>
      <c r="G266" s="26"/>
      <c r="H266" s="26"/>
      <c r="I266" s="94">
        <v>1</v>
      </c>
      <c r="J266" s="26">
        <v>1</v>
      </c>
      <c r="K266" s="96">
        <v>2</v>
      </c>
      <c r="L266" s="26">
        <v>1</v>
      </c>
      <c r="M266" s="95"/>
    </row>
    <row r="267" spans="3:13" x14ac:dyDescent="0.25">
      <c r="C267" s="114"/>
      <c r="D267" s="93"/>
      <c r="E267" s="26"/>
      <c r="F267" s="26"/>
      <c r="G267" s="26"/>
      <c r="H267" s="26"/>
      <c r="I267" s="94"/>
      <c r="J267" s="26"/>
      <c r="K267" s="96">
        <v>3</v>
      </c>
      <c r="L267" s="26">
        <v>1</v>
      </c>
      <c r="M267" s="95"/>
    </row>
    <row r="268" spans="3:13" x14ac:dyDescent="0.25">
      <c r="C268" s="114"/>
      <c r="D268" s="93"/>
      <c r="E268" s="26"/>
      <c r="F268" s="26"/>
      <c r="G268" s="26"/>
      <c r="H268" s="26"/>
      <c r="I268" s="94"/>
      <c r="J268" s="26"/>
      <c r="K268" s="94">
        <v>1</v>
      </c>
      <c r="L268" s="26">
        <v>1</v>
      </c>
      <c r="M268" s="95"/>
    </row>
    <row r="269" spans="3:13" x14ac:dyDescent="0.25">
      <c r="C269" s="114"/>
      <c r="D269" s="93"/>
      <c r="E269" s="97">
        <v>1</v>
      </c>
      <c r="F269" s="26">
        <v>1</v>
      </c>
      <c r="G269" s="97">
        <v>2</v>
      </c>
      <c r="H269" s="26">
        <v>1</v>
      </c>
      <c r="I269" s="94">
        <v>2</v>
      </c>
      <c r="J269" s="26">
        <v>1</v>
      </c>
      <c r="K269" s="94">
        <v>2</v>
      </c>
      <c r="L269" s="26">
        <v>1</v>
      </c>
      <c r="M269" s="95"/>
    </row>
    <row r="270" spans="3:13" x14ac:dyDescent="0.25">
      <c r="C270" s="114"/>
      <c r="D270" s="93"/>
      <c r="E270" s="98"/>
      <c r="F270" s="26"/>
      <c r="G270" s="98"/>
      <c r="H270" s="26"/>
      <c r="I270" s="94"/>
      <c r="J270" s="26"/>
      <c r="K270" s="94">
        <v>3</v>
      </c>
      <c r="L270" s="26">
        <v>1</v>
      </c>
      <c r="M270" s="95"/>
    </row>
    <row r="271" spans="3:13" x14ac:dyDescent="0.25">
      <c r="C271" s="114"/>
      <c r="D271" s="93"/>
      <c r="E271" s="99"/>
      <c r="F271" s="26"/>
      <c r="G271" s="26"/>
      <c r="H271" s="26"/>
      <c r="I271" s="94"/>
      <c r="J271" s="26"/>
      <c r="K271" s="96">
        <v>1</v>
      </c>
      <c r="L271" s="26">
        <v>1</v>
      </c>
      <c r="M271" s="95"/>
    </row>
    <row r="272" spans="3:13" x14ac:dyDescent="0.25">
      <c r="C272" s="114"/>
      <c r="D272" s="93"/>
      <c r="E272" s="26"/>
      <c r="F272" s="26"/>
      <c r="G272" s="26"/>
      <c r="H272" s="26"/>
      <c r="I272" s="94">
        <v>3</v>
      </c>
      <c r="J272" s="26">
        <v>1</v>
      </c>
      <c r="K272" s="96">
        <v>2</v>
      </c>
      <c r="L272" s="26">
        <v>1</v>
      </c>
      <c r="M272" s="95"/>
    </row>
    <row r="273" spans="3:13" x14ac:dyDescent="0.25">
      <c r="C273" s="114"/>
      <c r="D273" s="93"/>
      <c r="E273" s="26"/>
      <c r="F273" s="26"/>
      <c r="G273" s="26"/>
      <c r="H273" s="26"/>
      <c r="I273" s="99"/>
      <c r="J273" s="26"/>
      <c r="K273" s="96">
        <v>3</v>
      </c>
      <c r="L273" s="26">
        <v>1</v>
      </c>
      <c r="M273" s="95"/>
    </row>
    <row r="274" spans="3:13" x14ac:dyDescent="0.25">
      <c r="C274" s="114"/>
      <c r="D274" s="93"/>
      <c r="E274" s="99"/>
      <c r="F274" s="99"/>
      <c r="G274" s="99"/>
      <c r="H274" s="99"/>
      <c r="I274" s="99"/>
      <c r="J274" s="99"/>
      <c r="K274" s="99"/>
      <c r="L274" s="99"/>
      <c r="M274" s="100"/>
    </row>
    <row r="275" spans="3:13" x14ac:dyDescent="0.25">
      <c r="C275" s="114"/>
      <c r="D275" s="93"/>
      <c r="E275" s="26"/>
      <c r="F275" s="26"/>
      <c r="G275" s="26"/>
      <c r="H275" s="26"/>
      <c r="I275" s="26"/>
      <c r="J275" s="26"/>
      <c r="K275" s="94">
        <v>1</v>
      </c>
      <c r="L275" s="26">
        <v>1</v>
      </c>
      <c r="M275" s="95"/>
    </row>
    <row r="276" spans="3:13" x14ac:dyDescent="0.25">
      <c r="C276" s="114"/>
      <c r="D276" s="93"/>
      <c r="E276" s="26"/>
      <c r="F276" s="26"/>
      <c r="G276" s="26"/>
      <c r="H276" s="26"/>
      <c r="I276" s="94">
        <v>1</v>
      </c>
      <c r="J276" s="26">
        <v>1</v>
      </c>
      <c r="K276" s="94">
        <v>2</v>
      </c>
      <c r="L276" s="26">
        <v>1</v>
      </c>
      <c r="M276" s="95"/>
    </row>
    <row r="277" spans="3:13" x14ac:dyDescent="0.25">
      <c r="C277" s="114"/>
      <c r="D277" s="93"/>
      <c r="E277" s="26"/>
      <c r="F277" s="26"/>
      <c r="G277" s="26"/>
      <c r="H277" s="26"/>
      <c r="I277" s="94"/>
      <c r="J277" s="26"/>
      <c r="K277" s="94">
        <v>3</v>
      </c>
      <c r="L277" s="26">
        <v>1</v>
      </c>
      <c r="M277" s="95"/>
    </row>
    <row r="278" spans="3:13" x14ac:dyDescent="0.25">
      <c r="C278" s="114"/>
      <c r="D278" s="93"/>
      <c r="E278" s="26"/>
      <c r="F278" s="26"/>
      <c r="G278" s="26"/>
      <c r="H278" s="26"/>
      <c r="I278" s="94"/>
      <c r="J278" s="26"/>
      <c r="K278" s="96">
        <v>1</v>
      </c>
      <c r="L278" s="26">
        <v>1</v>
      </c>
      <c r="M278" s="95"/>
    </row>
    <row r="279" spans="3:13" x14ac:dyDescent="0.25">
      <c r="C279" s="114"/>
      <c r="D279" s="93"/>
      <c r="E279" s="26"/>
      <c r="F279" s="26"/>
      <c r="G279" s="97">
        <f>G269+1</f>
        <v>3</v>
      </c>
      <c r="H279" s="26">
        <v>1</v>
      </c>
      <c r="I279" s="94">
        <v>2</v>
      </c>
      <c r="J279" s="26">
        <v>1</v>
      </c>
      <c r="K279" s="96">
        <v>2</v>
      </c>
      <c r="L279" s="26">
        <v>1</v>
      </c>
      <c r="M279" s="95"/>
    </row>
    <row r="280" spans="3:13" x14ac:dyDescent="0.25">
      <c r="C280" s="114"/>
      <c r="D280" s="93"/>
      <c r="E280" s="26"/>
      <c r="F280" s="26"/>
      <c r="G280" s="98"/>
      <c r="H280" s="26"/>
      <c r="I280" s="94"/>
      <c r="J280" s="26"/>
      <c r="K280" s="96">
        <v>3</v>
      </c>
      <c r="L280" s="26">
        <v>1</v>
      </c>
      <c r="M280" s="95"/>
    </row>
    <row r="281" spans="3:13" x14ac:dyDescent="0.25">
      <c r="C281" s="114"/>
      <c r="D281" s="93"/>
      <c r="E281" s="26"/>
      <c r="F281" s="26"/>
      <c r="G281" s="98"/>
      <c r="H281" s="26"/>
      <c r="I281" s="94"/>
      <c r="J281" s="26"/>
      <c r="K281" s="94">
        <v>1</v>
      </c>
      <c r="L281" s="26">
        <v>1</v>
      </c>
      <c r="M281" s="95"/>
    </row>
    <row r="282" spans="3:13" x14ac:dyDescent="0.25">
      <c r="C282" s="114"/>
      <c r="D282" s="93"/>
      <c r="E282" s="26"/>
      <c r="F282" s="26"/>
      <c r="G282" s="26"/>
      <c r="H282" s="26"/>
      <c r="I282" s="94">
        <v>3</v>
      </c>
      <c r="J282" s="26">
        <v>1</v>
      </c>
      <c r="K282" s="94">
        <v>2</v>
      </c>
      <c r="L282" s="26">
        <v>1</v>
      </c>
      <c r="M282" s="95"/>
    </row>
    <row r="283" spans="3:13" x14ac:dyDescent="0.25">
      <c r="C283" s="114"/>
      <c r="D283" s="93"/>
      <c r="E283" s="26"/>
      <c r="F283" s="26"/>
      <c r="G283" s="99"/>
      <c r="H283" s="99"/>
      <c r="I283" s="99"/>
      <c r="J283" s="26"/>
      <c r="K283" s="94">
        <v>3</v>
      </c>
      <c r="L283" s="26">
        <v>1</v>
      </c>
      <c r="M283" s="95"/>
    </row>
    <row r="284" spans="3:13" x14ac:dyDescent="0.25">
      <c r="C284" s="115"/>
      <c r="D284" s="101"/>
      <c r="E284" s="102"/>
      <c r="F284" s="102"/>
      <c r="G284" s="102"/>
      <c r="H284" s="102"/>
      <c r="I284" s="102"/>
      <c r="J284" s="102"/>
      <c r="K284" s="102"/>
      <c r="L284" s="102"/>
      <c r="M284" s="10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Stat</vt:lpstr>
      <vt:lpstr>Stat france</vt:lpstr>
      <vt:lpstr>Pays</vt:lpstr>
      <vt:lpstr>Virus-Contam</vt:lpstr>
      <vt:lpstr>Feuil3</vt:lpstr>
      <vt:lpstr>ln-exp</vt:lpstr>
      <vt:lpstr>coef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  David</dc:creator>
  <cp:lastModifiedBy>Axelle  David </cp:lastModifiedBy>
  <dcterms:created xsi:type="dcterms:W3CDTF">2020-03-09T10:32:33Z</dcterms:created>
  <dcterms:modified xsi:type="dcterms:W3CDTF">2020-04-27T04:00:41Z</dcterms:modified>
</cp:coreProperties>
</file>