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795" windowHeight="9465" tabRatio="566" activeTab="0"/>
  </bookViews>
  <sheets>
    <sheet name="Sommaire" sheetId="1" r:id="rId1"/>
    <sheet name="Feuil1" sheetId="2" r:id="rId2"/>
    <sheet name="Substitution" sheetId="3" r:id="rId3"/>
    <sheet name="Cofacteurs" sheetId="4" r:id="rId4"/>
    <sheet name="Sarrus" sheetId="5" r:id="rId5"/>
    <sheet name="Gauss Echelonnée" sheetId="6" r:id="rId6"/>
    <sheet name="Gauss-Addition" sheetId="7" r:id="rId7"/>
    <sheet name="Addition" sheetId="8" r:id="rId8"/>
  </sheets>
  <definedNames>
    <definedName name="A_1">#REF!</definedName>
    <definedName name="a_10">#REF!</definedName>
    <definedName name="A_2">#REF!</definedName>
    <definedName name="a_20">#REF!</definedName>
    <definedName name="a_30">#REF!</definedName>
    <definedName name="B_1">#REF!</definedName>
    <definedName name="b_10">#REF!</definedName>
    <definedName name="B_2">#REF!</definedName>
    <definedName name="b_20">#REF!</definedName>
    <definedName name="b_30">#REF!</definedName>
    <definedName name="c_10">#REF!</definedName>
    <definedName name="c_20">#REF!</definedName>
    <definedName name="c_30">#REF!</definedName>
    <definedName name="D_1">#REF!</definedName>
    <definedName name="d_10">#REF!</definedName>
    <definedName name="D_2">#REF!</definedName>
    <definedName name="d_20">#REF!</definedName>
    <definedName name="d_30">#REF!</definedName>
    <definedName name="D_x1">#REF!</definedName>
    <definedName name="D_x2">#REF!</definedName>
    <definedName name="e_1">#REF!</definedName>
    <definedName name="N_1">#REF!</definedName>
    <definedName name="N_2">#REF!</definedName>
    <definedName name="N_3">#REF!</definedName>
    <definedName name="x_1">#REF!</definedName>
    <definedName name="x_10">#REF!</definedName>
    <definedName name="x_2">#REF!</definedName>
    <definedName name="x_20">#REF!</definedName>
    <definedName name="x_3">#REF!</definedName>
    <definedName name="_xlnm.Print_Area" localSheetId="3">'Cofacteurs'!$A$1:$Y$124</definedName>
    <definedName name="_xlnm.Print_Area" localSheetId="0">'Sommaire'!$B$1:$Y$31</definedName>
  </definedNames>
  <calcPr fullCalcOnLoad="1"/>
</workbook>
</file>

<file path=xl/sharedStrings.xml><?xml version="1.0" encoding="utf-8"?>
<sst xmlns="http://schemas.openxmlformats.org/spreadsheetml/2006/main" count="282" uniqueCount="62">
  <si>
    <t>D(x)=</t>
  </si>
  <si>
    <t>=</t>
  </si>
  <si>
    <t>+</t>
  </si>
  <si>
    <t>Û</t>
  </si>
  <si>
    <t>N1(x)=</t>
  </si>
  <si>
    <t>N2(x)=</t>
  </si>
  <si>
    <t>N3(x)=</t>
  </si>
  <si>
    <t>x1=</t>
  </si>
  <si>
    <t>N1(x)</t>
  </si>
  <si>
    <t>x2=</t>
  </si>
  <si>
    <t>N2(x)</t>
  </si>
  <si>
    <t>D(x)</t>
  </si>
  <si>
    <t>x3=</t>
  </si>
  <si>
    <t>N3(x)</t>
  </si>
  <si>
    <t>Système linéaire de 3 équations à 3 inconnues</t>
  </si>
  <si>
    <t>x</t>
  </si>
  <si>
    <t>Système d'équations</t>
  </si>
  <si>
    <t>Matrices</t>
  </si>
  <si>
    <t>Cofacteur</t>
  </si>
  <si>
    <t>–</t>
  </si>
  <si>
    <t>Système échelonné de Gauss</t>
  </si>
  <si>
    <t>Système échelonnée de Gauss</t>
  </si>
  <si>
    <t>―</t>
  </si>
  <si>
    <t>Résolution par addition &amp; substitution ( selon l'organigramme de Gauss)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</si>
  <si>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</si>
  <si>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</si>
  <si>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</si>
  <si>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t>Résolution par addition</t>
  </si>
  <si>
    <t>Matrice par addition pur</t>
  </si>
  <si>
    <t>Résultat</t>
  </si>
  <si>
    <t>hors matrice :</t>
  </si>
  <si>
    <t>×</t>
  </si>
  <si>
    <t xml:space="preserve"> /</t>
  </si>
  <si>
    <t xml:space="preserve"> ( </t>
  </si>
  <si>
    <t xml:space="preserve"> ) </t>
  </si>
  <si>
    <t>Soit dans la matrice:</t>
  </si>
  <si>
    <t>)</t>
  </si>
  <si>
    <t xml:space="preserve"> / </t>
  </si>
  <si>
    <t xml:space="preserve"> ― </t>
  </si>
  <si>
    <t xml:space="preserve"> × </t>
  </si>
  <si>
    <t xml:space="preserve">  ]  </t>
  </si>
  <si>
    <t xml:space="preserve"> [   </t>
  </si>
  <si>
    <t xml:space="preserve"> /  </t>
  </si>
  <si>
    <t xml:space="preserve">( </t>
  </si>
  <si>
    <t xml:space="preserve"> )</t>
  </si>
  <si>
    <t>PGCD</t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</si>
  <si>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</t>
    </r>
  </si>
  <si>
    <t>Cramer - Substitution/Addition</t>
  </si>
  <si>
    <t>Gauss - Substitution/Addition</t>
  </si>
  <si>
    <t>Cofacteur (Math)</t>
  </si>
  <si>
    <t>Détermat (Inform.)</t>
  </si>
  <si>
    <t>Synthèse</t>
  </si>
  <si>
    <t>Méthode de Cramer et de Gauss (et Matrices personnelles non utilisable pour des problème d'ordre)</t>
  </si>
  <si>
    <t>Matrice de Sarrus</t>
  </si>
  <si>
    <t>Résolution matricielle par addition &amp; substitution ( selon le schéma de cramer)</t>
  </si>
  <si>
    <r>
      <t xml:space="preserve">N 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(x) </t>
    </r>
  </si>
  <si>
    <t xml:space="preserve">D (x) </t>
  </si>
  <si>
    <r>
      <t xml:space="preserve">N 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(x) </t>
    </r>
  </si>
  <si>
    <r>
      <t xml:space="preserve">N 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(x) </t>
    </r>
  </si>
  <si>
    <t>MATRICES DE SARRUS</t>
  </si>
  <si>
    <t>M2 a</t>
  </si>
  <si>
    <t>M2 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</si>
</sst>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  <numFmt numFmtId="166" formatCode="&quot;Vrai&quot;;&quot;Vrai&quot;;&quot;Faux&quot;"/>
    <numFmt numFmtId="167" formatCode="&quot;Actif&quot;;&quot;Actif&quot;;&quot;Inactif&quot;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Symbol"/>
      <family val="1"/>
    </font>
    <font>
      <sz val="10"/>
      <color indexed="5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5" fillId="2" borderId="4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7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/>
    </xf>
    <xf numFmtId="2" fontId="5" fillId="2" borderId="0" xfId="0" applyNumberFormat="1" applyFont="1" applyFill="1" applyBorder="1" applyAlignment="1">
      <alignment horizontal="left"/>
    </xf>
    <xf numFmtId="2" fontId="5" fillId="2" borderId="2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/>
    </xf>
    <xf numFmtId="2" fontId="5" fillId="2" borderId="6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5" fillId="2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 quotePrefix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9" xfId="0" applyBorder="1" applyAlignment="1" quotePrefix="1">
      <alignment/>
    </xf>
    <xf numFmtId="0" fontId="0" fillId="3" borderId="9" xfId="0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0" xfId="0" applyAlignment="1">
      <alignment/>
    </xf>
    <xf numFmtId="0" fontId="0" fillId="5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 applyProtection="1" quotePrefix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2" borderId="21" xfId="0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0" fillId="4" borderId="0" xfId="0" applyFill="1" applyBorder="1" applyAlignment="1" applyProtection="1">
      <alignment/>
      <protection locked="0"/>
    </xf>
    <xf numFmtId="0" fontId="5" fillId="4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6" borderId="0" xfId="0" applyFont="1" applyFill="1" applyAlignment="1">
      <alignment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quotePrefix="1">
      <alignment/>
    </xf>
    <xf numFmtId="2" fontId="5" fillId="6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5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" fontId="5" fillId="2" borderId="0" xfId="0" applyNumberFormat="1" applyFont="1" applyFill="1" applyBorder="1" applyAlignment="1">
      <alignment horizontal="left"/>
    </xf>
    <xf numFmtId="2" fontId="5" fillId="2" borderId="2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0" fillId="0" borderId="0" xfId="0" applyAlignment="1" quotePrefix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FF"/>
      <rgbColor rgb="00993366"/>
      <rgbColor rgb="00FFFFCC"/>
      <rgbColor rgb="00CCFFFF"/>
      <rgbColor rgb="00660066"/>
      <rgbColor rgb="00FF8080"/>
      <rgbColor rgb="000066CC"/>
      <rgbColor rgb="00BBDE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9525</xdr:rowOff>
    </xdr:from>
    <xdr:to>
      <xdr:col>2</xdr:col>
      <xdr:colOff>628650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09600" y="495300"/>
          <a:ext cx="5334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28575</xdr:rowOff>
    </xdr:from>
    <xdr:to>
      <xdr:col>6</xdr:col>
      <xdr:colOff>704850</xdr:colOff>
      <xdr:row>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962150" y="514350"/>
          <a:ext cx="647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9525</xdr:rowOff>
    </xdr:from>
    <xdr:to>
      <xdr:col>10</xdr:col>
      <xdr:colOff>704850</xdr:colOff>
      <xdr:row>4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495675" y="495300"/>
          <a:ext cx="6572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152400</xdr:rowOff>
    </xdr:from>
    <xdr:to>
      <xdr:col>14</xdr:col>
      <xdr:colOff>695325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72025" y="476250"/>
          <a:ext cx="6477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</xdr:row>
      <xdr:rowOff>9525</xdr:rowOff>
    </xdr:from>
    <xdr:to>
      <xdr:col>2</xdr:col>
      <xdr:colOff>628650</xdr:colOff>
      <xdr:row>6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609600" y="771525"/>
          <a:ext cx="5334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</xdr:row>
      <xdr:rowOff>28575</xdr:rowOff>
    </xdr:from>
    <xdr:to>
      <xdr:col>6</xdr:col>
      <xdr:colOff>704850</xdr:colOff>
      <xdr:row>6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962150" y="790575"/>
          <a:ext cx="647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9525</xdr:rowOff>
    </xdr:from>
    <xdr:to>
      <xdr:col>10</xdr:col>
      <xdr:colOff>704850</xdr:colOff>
      <xdr:row>6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3495675" y="771525"/>
          <a:ext cx="6572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76200</xdr:rowOff>
    </xdr:from>
    <xdr:to>
      <xdr:col>14</xdr:col>
      <xdr:colOff>695325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772025" y="762000"/>
          <a:ext cx="64770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9525</xdr:rowOff>
    </xdr:from>
    <xdr:to>
      <xdr:col>2</xdr:col>
      <xdr:colOff>628650</xdr:colOff>
      <xdr:row>8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609600" y="1057275"/>
          <a:ext cx="5334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7</xdr:row>
      <xdr:rowOff>28575</xdr:rowOff>
    </xdr:from>
    <xdr:to>
      <xdr:col>6</xdr:col>
      <xdr:colOff>704850</xdr:colOff>
      <xdr:row>8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1962150" y="1076325"/>
          <a:ext cx="647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704850</xdr:colOff>
      <xdr:row>8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3495675" y="1057275"/>
          <a:ext cx="6572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85725</xdr:rowOff>
    </xdr:from>
    <xdr:to>
      <xdr:col>14</xdr:col>
      <xdr:colOff>695325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772025" y="1047750"/>
          <a:ext cx="64770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19</xdr:col>
      <xdr:colOff>76200</xdr:colOff>
      <xdr:row>8</xdr:row>
      <xdr:rowOff>38100</xdr:rowOff>
    </xdr:to>
    <xdr:sp>
      <xdr:nvSpPr>
        <xdr:cNvPr id="13" name="AutoShape 13"/>
        <xdr:cNvSpPr>
          <a:spLocks/>
        </xdr:cNvSpPr>
      </xdr:nvSpPr>
      <xdr:spPr>
        <a:xfrm>
          <a:off x="5772150" y="485775"/>
          <a:ext cx="1009650" cy="800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21</xdr:col>
      <xdr:colOff>66675</xdr:colOff>
      <xdr:row>7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7019925" y="485775"/>
          <a:ext cx="381000" cy="742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104775</xdr:rowOff>
    </xdr:from>
    <xdr:to>
      <xdr:col>1</xdr:col>
      <xdr:colOff>152400</xdr:colOff>
      <xdr:row>8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352425" y="428625"/>
          <a:ext cx="47625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28575</xdr:rowOff>
    </xdr:from>
    <xdr:to>
      <xdr:col>3</xdr:col>
      <xdr:colOff>85725</xdr:colOff>
      <xdr:row>16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285875" y="22764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104775</xdr:colOff>
      <xdr:row>16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3352800" y="2266950"/>
          <a:ext cx="571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23</xdr:row>
      <xdr:rowOff>0</xdr:rowOff>
    </xdr:from>
    <xdr:to>
      <xdr:col>3</xdr:col>
      <xdr:colOff>123825</xdr:colOff>
      <xdr:row>26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1333500" y="3705225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23</xdr:row>
      <xdr:rowOff>9525</xdr:rowOff>
    </xdr:from>
    <xdr:to>
      <xdr:col>9</xdr:col>
      <xdr:colOff>133350</xdr:colOff>
      <xdr:row>26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3371850" y="3714750"/>
          <a:ext cx="66675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23</xdr:row>
      <xdr:rowOff>28575</xdr:rowOff>
    </xdr:from>
    <xdr:to>
      <xdr:col>16</xdr:col>
      <xdr:colOff>123825</xdr:colOff>
      <xdr:row>25</xdr:row>
      <xdr:rowOff>142875</xdr:rowOff>
    </xdr:to>
    <xdr:sp>
      <xdr:nvSpPr>
        <xdr:cNvPr id="20" name="AutoShape 24"/>
        <xdr:cNvSpPr>
          <a:spLocks/>
        </xdr:cNvSpPr>
      </xdr:nvSpPr>
      <xdr:spPr>
        <a:xfrm>
          <a:off x="5810250" y="37338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466725</xdr:colOff>
      <xdr:row>24</xdr:row>
      <xdr:rowOff>0</xdr:rowOff>
    </xdr:from>
    <xdr:to>
      <xdr:col>2</xdr:col>
      <xdr:colOff>695325</xdr:colOff>
      <xdr:row>25</xdr:row>
      <xdr:rowOff>9525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1"/>
        <a:srcRect l="28845" r="25000"/>
        <a:stretch>
          <a:fillRect/>
        </a:stretch>
      </xdr:blipFill>
      <xdr:spPr>
        <a:xfrm>
          <a:off x="981075" y="3867150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15</xdr:row>
      <xdr:rowOff>9525</xdr:rowOff>
    </xdr:from>
    <xdr:to>
      <xdr:col>15</xdr:col>
      <xdr:colOff>247650</xdr:colOff>
      <xdr:row>16</xdr:row>
      <xdr:rowOff>19050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1"/>
        <a:srcRect l="28845" r="25000"/>
        <a:stretch>
          <a:fillRect/>
        </a:stretch>
      </xdr:blipFill>
      <xdr:spPr>
        <a:xfrm>
          <a:off x="5505450" y="2419350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14</xdr:row>
      <xdr:rowOff>19050</xdr:rowOff>
    </xdr:from>
    <xdr:to>
      <xdr:col>16</xdr:col>
      <xdr:colOff>104775</xdr:colOff>
      <xdr:row>16</xdr:row>
      <xdr:rowOff>152400</xdr:rowOff>
    </xdr:to>
    <xdr:sp>
      <xdr:nvSpPr>
        <xdr:cNvPr id="23" name="AutoShape 35"/>
        <xdr:cNvSpPr>
          <a:spLocks/>
        </xdr:cNvSpPr>
      </xdr:nvSpPr>
      <xdr:spPr>
        <a:xfrm>
          <a:off x="5810250" y="2266950"/>
          <a:ext cx="571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9525</xdr:rowOff>
    </xdr:from>
    <xdr:to>
      <xdr:col>5</xdr:col>
      <xdr:colOff>104775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19100" y="333375"/>
          <a:ext cx="2552700" cy="628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</xdr:row>
      <xdr:rowOff>0</xdr:rowOff>
    </xdr:from>
    <xdr:to>
      <xdr:col>11</xdr:col>
      <xdr:colOff>152400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143375" y="323850"/>
          <a:ext cx="100965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0</xdr:rowOff>
    </xdr:from>
    <xdr:to>
      <xdr:col>11</xdr:col>
      <xdr:colOff>152400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143375" y="1085850"/>
          <a:ext cx="100965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10</xdr:row>
      <xdr:rowOff>0</xdr:rowOff>
    </xdr:from>
    <xdr:to>
      <xdr:col>11</xdr:col>
      <xdr:colOff>152400</xdr:colOff>
      <xdr:row>12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143375" y="1847850"/>
          <a:ext cx="100965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0</xdr:rowOff>
    </xdr:from>
    <xdr:to>
      <xdr:col>11</xdr:col>
      <xdr:colOff>152400</xdr:colOff>
      <xdr:row>26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143375" y="4381500"/>
          <a:ext cx="100965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9525</xdr:rowOff>
    </xdr:from>
    <xdr:to>
      <xdr:col>5</xdr:col>
      <xdr:colOff>152400</xdr:colOff>
      <xdr:row>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19100" y="1095375"/>
          <a:ext cx="26003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10</xdr:row>
      <xdr:rowOff>9525</xdr:rowOff>
    </xdr:from>
    <xdr:to>
      <xdr:col>5</xdr:col>
      <xdr:colOff>152400</xdr:colOff>
      <xdr:row>12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419100" y="1857375"/>
          <a:ext cx="26003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9525</xdr:rowOff>
    </xdr:from>
    <xdr:to>
      <xdr:col>5</xdr:col>
      <xdr:colOff>152400</xdr:colOff>
      <xdr:row>26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419100" y="4391025"/>
          <a:ext cx="260032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</xdr:row>
      <xdr:rowOff>152400</xdr:rowOff>
    </xdr:from>
    <xdr:to>
      <xdr:col>7</xdr:col>
      <xdr:colOff>104775</xdr:colOff>
      <xdr:row>4</xdr:row>
      <xdr:rowOff>180975</xdr:rowOff>
    </xdr:to>
    <xdr:sp>
      <xdr:nvSpPr>
        <xdr:cNvPr id="9" name="AutoShape 14"/>
        <xdr:cNvSpPr>
          <a:spLocks/>
        </xdr:cNvSpPr>
      </xdr:nvSpPr>
      <xdr:spPr>
        <a:xfrm>
          <a:off x="3095625" y="314325"/>
          <a:ext cx="409575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</xdr:row>
      <xdr:rowOff>152400</xdr:rowOff>
    </xdr:from>
    <xdr:to>
      <xdr:col>7</xdr:col>
      <xdr:colOff>104775</xdr:colOff>
      <xdr:row>8</xdr:row>
      <xdr:rowOff>180975</xdr:rowOff>
    </xdr:to>
    <xdr:sp>
      <xdr:nvSpPr>
        <xdr:cNvPr id="10" name="AutoShape 15"/>
        <xdr:cNvSpPr>
          <a:spLocks/>
        </xdr:cNvSpPr>
      </xdr:nvSpPr>
      <xdr:spPr>
        <a:xfrm>
          <a:off x="3095625" y="1076325"/>
          <a:ext cx="409575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152400</xdr:rowOff>
    </xdr:from>
    <xdr:to>
      <xdr:col>7</xdr:col>
      <xdr:colOff>104775</xdr:colOff>
      <xdr:row>12</xdr:row>
      <xdr:rowOff>180975</xdr:rowOff>
    </xdr:to>
    <xdr:sp>
      <xdr:nvSpPr>
        <xdr:cNvPr id="11" name="AutoShape 16"/>
        <xdr:cNvSpPr>
          <a:spLocks/>
        </xdr:cNvSpPr>
      </xdr:nvSpPr>
      <xdr:spPr>
        <a:xfrm>
          <a:off x="3095625" y="1838325"/>
          <a:ext cx="409575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24</xdr:row>
      <xdr:rowOff>9525</xdr:rowOff>
    </xdr:from>
    <xdr:to>
      <xdr:col>7</xdr:col>
      <xdr:colOff>57150</xdr:colOff>
      <xdr:row>26</xdr:row>
      <xdr:rowOff>180975</xdr:rowOff>
    </xdr:to>
    <xdr:sp>
      <xdr:nvSpPr>
        <xdr:cNvPr id="12" name="AutoShape 17"/>
        <xdr:cNvSpPr>
          <a:spLocks/>
        </xdr:cNvSpPr>
      </xdr:nvSpPr>
      <xdr:spPr>
        <a:xfrm>
          <a:off x="3095625" y="4391025"/>
          <a:ext cx="3619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9525</xdr:rowOff>
    </xdr:from>
    <xdr:to>
      <xdr:col>5</xdr:col>
      <xdr:colOff>152400</xdr:colOff>
      <xdr:row>17</xdr:row>
      <xdr:rowOff>57150</xdr:rowOff>
    </xdr:to>
    <xdr:sp>
      <xdr:nvSpPr>
        <xdr:cNvPr id="13" name="AutoShape 19"/>
        <xdr:cNvSpPr>
          <a:spLocks/>
        </xdr:cNvSpPr>
      </xdr:nvSpPr>
      <xdr:spPr>
        <a:xfrm>
          <a:off x="419100" y="2619375"/>
          <a:ext cx="2600325" cy="647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0</xdr:rowOff>
    </xdr:from>
    <xdr:to>
      <xdr:col>11</xdr:col>
      <xdr:colOff>152400</xdr:colOff>
      <xdr:row>17</xdr:row>
      <xdr:rowOff>66675</xdr:rowOff>
    </xdr:to>
    <xdr:sp>
      <xdr:nvSpPr>
        <xdr:cNvPr id="14" name="AutoShape 20"/>
        <xdr:cNvSpPr>
          <a:spLocks/>
        </xdr:cNvSpPr>
      </xdr:nvSpPr>
      <xdr:spPr>
        <a:xfrm>
          <a:off x="4143375" y="2609850"/>
          <a:ext cx="100965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</xdr:row>
      <xdr:rowOff>152400</xdr:rowOff>
    </xdr:from>
    <xdr:to>
      <xdr:col>7</xdr:col>
      <xdr:colOff>104775</xdr:colOff>
      <xdr:row>16</xdr:row>
      <xdr:rowOff>180975</xdr:rowOff>
    </xdr:to>
    <xdr:sp>
      <xdr:nvSpPr>
        <xdr:cNvPr id="15" name="AutoShape 21"/>
        <xdr:cNvSpPr>
          <a:spLocks/>
        </xdr:cNvSpPr>
      </xdr:nvSpPr>
      <xdr:spPr>
        <a:xfrm>
          <a:off x="3095625" y="2600325"/>
          <a:ext cx="409575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190500</xdr:colOff>
      <xdr:row>9</xdr:row>
      <xdr:rowOff>142875</xdr:rowOff>
    </xdr:from>
    <xdr:to>
      <xdr:col>33</xdr:col>
      <xdr:colOff>600075</xdr:colOff>
      <xdr:row>14</xdr:row>
      <xdr:rowOff>180975</xdr:rowOff>
    </xdr:to>
    <xdr:sp>
      <xdr:nvSpPr>
        <xdr:cNvPr id="16" name="Rectangle 24"/>
        <xdr:cNvSpPr>
          <a:spLocks/>
        </xdr:cNvSpPr>
      </xdr:nvSpPr>
      <xdr:spPr>
        <a:xfrm>
          <a:off x="12553950" y="1828800"/>
          <a:ext cx="19335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47625</xdr:rowOff>
    </xdr:from>
    <xdr:to>
      <xdr:col>4</xdr:col>
      <xdr:colOff>47625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295275"/>
          <a:ext cx="99060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</xdr:row>
      <xdr:rowOff>9525</xdr:rowOff>
    </xdr:from>
    <xdr:to>
      <xdr:col>6</xdr:col>
      <xdr:colOff>47625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438275" y="257175"/>
          <a:ext cx="4191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73</xdr:row>
      <xdr:rowOff>85725</xdr:rowOff>
    </xdr:from>
    <xdr:to>
      <xdr:col>2</xdr:col>
      <xdr:colOff>304800</xdr:colOff>
      <xdr:row>73</xdr:row>
      <xdr:rowOff>85725</xdr:rowOff>
    </xdr:to>
    <xdr:sp>
      <xdr:nvSpPr>
        <xdr:cNvPr id="3" name="Line 19"/>
        <xdr:cNvSpPr>
          <a:spLocks/>
        </xdr:cNvSpPr>
      </xdr:nvSpPr>
      <xdr:spPr>
        <a:xfrm>
          <a:off x="542925" y="11134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73</xdr:row>
      <xdr:rowOff>85725</xdr:rowOff>
    </xdr:from>
    <xdr:to>
      <xdr:col>7</xdr:col>
      <xdr:colOff>133350</xdr:colOff>
      <xdr:row>73</xdr:row>
      <xdr:rowOff>85725</xdr:rowOff>
    </xdr:to>
    <xdr:sp>
      <xdr:nvSpPr>
        <xdr:cNvPr id="4" name="Line 20"/>
        <xdr:cNvSpPr>
          <a:spLocks/>
        </xdr:cNvSpPr>
      </xdr:nvSpPr>
      <xdr:spPr>
        <a:xfrm>
          <a:off x="1209675" y="111347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80</xdr:row>
      <xdr:rowOff>85725</xdr:rowOff>
    </xdr:from>
    <xdr:to>
      <xdr:col>2</xdr:col>
      <xdr:colOff>304800</xdr:colOff>
      <xdr:row>80</xdr:row>
      <xdr:rowOff>85725</xdr:rowOff>
    </xdr:to>
    <xdr:sp>
      <xdr:nvSpPr>
        <xdr:cNvPr id="5" name="Line 21"/>
        <xdr:cNvSpPr>
          <a:spLocks/>
        </xdr:cNvSpPr>
      </xdr:nvSpPr>
      <xdr:spPr>
        <a:xfrm>
          <a:off x="542925" y="12268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80</xdr:row>
      <xdr:rowOff>85725</xdr:rowOff>
    </xdr:from>
    <xdr:to>
      <xdr:col>7</xdr:col>
      <xdr:colOff>133350</xdr:colOff>
      <xdr:row>80</xdr:row>
      <xdr:rowOff>85725</xdr:rowOff>
    </xdr:to>
    <xdr:sp>
      <xdr:nvSpPr>
        <xdr:cNvPr id="6" name="Line 22"/>
        <xdr:cNvSpPr>
          <a:spLocks/>
        </xdr:cNvSpPr>
      </xdr:nvSpPr>
      <xdr:spPr>
        <a:xfrm>
          <a:off x="1209675" y="1226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87</xdr:row>
      <xdr:rowOff>85725</xdr:rowOff>
    </xdr:from>
    <xdr:to>
      <xdr:col>2</xdr:col>
      <xdr:colOff>304800</xdr:colOff>
      <xdr:row>87</xdr:row>
      <xdr:rowOff>85725</xdr:rowOff>
    </xdr:to>
    <xdr:sp>
      <xdr:nvSpPr>
        <xdr:cNvPr id="7" name="Line 25"/>
        <xdr:cNvSpPr>
          <a:spLocks/>
        </xdr:cNvSpPr>
      </xdr:nvSpPr>
      <xdr:spPr>
        <a:xfrm>
          <a:off x="542925" y="13401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87</xdr:row>
      <xdr:rowOff>85725</xdr:rowOff>
    </xdr:from>
    <xdr:to>
      <xdr:col>7</xdr:col>
      <xdr:colOff>133350</xdr:colOff>
      <xdr:row>87</xdr:row>
      <xdr:rowOff>85725</xdr:rowOff>
    </xdr:to>
    <xdr:sp>
      <xdr:nvSpPr>
        <xdr:cNvPr id="8" name="Line 26"/>
        <xdr:cNvSpPr>
          <a:spLocks/>
        </xdr:cNvSpPr>
      </xdr:nvSpPr>
      <xdr:spPr>
        <a:xfrm>
          <a:off x="1209675" y="13401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190500</xdr:colOff>
      <xdr:row>5</xdr:row>
      <xdr:rowOff>19050</xdr:rowOff>
    </xdr:to>
    <xdr:sp>
      <xdr:nvSpPr>
        <xdr:cNvPr id="9" name="AutoShape 33"/>
        <xdr:cNvSpPr>
          <a:spLocks/>
        </xdr:cNvSpPr>
      </xdr:nvSpPr>
      <xdr:spPr>
        <a:xfrm>
          <a:off x="2695575" y="25717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17</xdr:row>
      <xdr:rowOff>9525</xdr:rowOff>
    </xdr:from>
    <xdr:to>
      <xdr:col>39</xdr:col>
      <xdr:colOff>161925</xdr:colOff>
      <xdr:row>20</xdr:row>
      <xdr:rowOff>95250</xdr:rowOff>
    </xdr:to>
    <xdr:sp>
      <xdr:nvSpPr>
        <xdr:cNvPr id="10" name="Line 35"/>
        <xdr:cNvSpPr>
          <a:spLocks/>
        </xdr:cNvSpPr>
      </xdr:nvSpPr>
      <xdr:spPr>
        <a:xfrm>
          <a:off x="6981825" y="2686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16</xdr:row>
      <xdr:rowOff>85725</xdr:rowOff>
    </xdr:from>
    <xdr:to>
      <xdr:col>41</xdr:col>
      <xdr:colOff>9525</xdr:colOff>
      <xdr:row>16</xdr:row>
      <xdr:rowOff>95250</xdr:rowOff>
    </xdr:to>
    <xdr:sp>
      <xdr:nvSpPr>
        <xdr:cNvPr id="11" name="Line 36"/>
        <xdr:cNvSpPr>
          <a:spLocks/>
        </xdr:cNvSpPr>
      </xdr:nvSpPr>
      <xdr:spPr>
        <a:xfrm>
          <a:off x="6981825" y="2600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13</xdr:row>
      <xdr:rowOff>28575</xdr:rowOff>
    </xdr:from>
    <xdr:to>
      <xdr:col>48</xdr:col>
      <xdr:colOff>133350</xdr:colOff>
      <xdr:row>20</xdr:row>
      <xdr:rowOff>152400</xdr:rowOff>
    </xdr:to>
    <xdr:sp>
      <xdr:nvSpPr>
        <xdr:cNvPr id="12" name="Rectangle 57"/>
        <xdr:cNvSpPr>
          <a:spLocks/>
        </xdr:cNvSpPr>
      </xdr:nvSpPr>
      <xdr:spPr>
        <a:xfrm>
          <a:off x="7010400" y="2057400"/>
          <a:ext cx="10953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0</xdr:rowOff>
    </xdr:from>
    <xdr:to>
      <xdr:col>5</xdr:col>
      <xdr:colOff>0</xdr:colOff>
      <xdr:row>53</xdr:row>
      <xdr:rowOff>28575</xdr:rowOff>
    </xdr:to>
    <xdr:sp>
      <xdr:nvSpPr>
        <xdr:cNvPr id="13" name="AutoShape 123"/>
        <xdr:cNvSpPr>
          <a:spLocks/>
        </xdr:cNvSpPr>
      </xdr:nvSpPr>
      <xdr:spPr>
        <a:xfrm>
          <a:off x="1228725" y="782002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0</xdr:rowOff>
    </xdr:from>
    <xdr:to>
      <xdr:col>12</xdr:col>
      <xdr:colOff>0</xdr:colOff>
      <xdr:row>53</xdr:row>
      <xdr:rowOff>28575</xdr:rowOff>
    </xdr:to>
    <xdr:sp>
      <xdr:nvSpPr>
        <xdr:cNvPr id="14" name="AutoShape 125"/>
        <xdr:cNvSpPr>
          <a:spLocks/>
        </xdr:cNvSpPr>
      </xdr:nvSpPr>
      <xdr:spPr>
        <a:xfrm>
          <a:off x="3143250" y="782002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52</xdr:row>
      <xdr:rowOff>0</xdr:rowOff>
    </xdr:from>
    <xdr:to>
      <xdr:col>13</xdr:col>
      <xdr:colOff>0</xdr:colOff>
      <xdr:row>53</xdr:row>
      <xdr:rowOff>28575</xdr:rowOff>
    </xdr:to>
    <xdr:sp>
      <xdr:nvSpPr>
        <xdr:cNvPr id="15" name="AutoShape 126"/>
        <xdr:cNvSpPr>
          <a:spLocks/>
        </xdr:cNvSpPr>
      </xdr:nvSpPr>
      <xdr:spPr>
        <a:xfrm>
          <a:off x="3457575" y="7820025"/>
          <a:ext cx="2762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52</xdr:row>
      <xdr:rowOff>0</xdr:rowOff>
    </xdr:from>
    <xdr:to>
      <xdr:col>19</xdr:col>
      <xdr:colOff>0</xdr:colOff>
      <xdr:row>53</xdr:row>
      <xdr:rowOff>28575</xdr:rowOff>
    </xdr:to>
    <xdr:sp>
      <xdr:nvSpPr>
        <xdr:cNvPr id="16" name="AutoShape 127"/>
        <xdr:cNvSpPr>
          <a:spLocks/>
        </xdr:cNvSpPr>
      </xdr:nvSpPr>
      <xdr:spPr>
        <a:xfrm>
          <a:off x="4838700" y="782002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52</xdr:row>
      <xdr:rowOff>0</xdr:rowOff>
    </xdr:from>
    <xdr:to>
      <xdr:col>19</xdr:col>
      <xdr:colOff>276225</xdr:colOff>
      <xdr:row>53</xdr:row>
      <xdr:rowOff>28575</xdr:rowOff>
    </xdr:to>
    <xdr:sp>
      <xdr:nvSpPr>
        <xdr:cNvPr id="17" name="AutoShape 128"/>
        <xdr:cNvSpPr>
          <a:spLocks/>
        </xdr:cNvSpPr>
      </xdr:nvSpPr>
      <xdr:spPr>
        <a:xfrm>
          <a:off x="5153025" y="7820025"/>
          <a:ext cx="2286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123825</xdr:rowOff>
    </xdr:from>
    <xdr:to>
      <xdr:col>10</xdr:col>
      <xdr:colOff>38100</xdr:colOff>
      <xdr:row>14</xdr:row>
      <xdr:rowOff>57150</xdr:rowOff>
    </xdr:to>
    <xdr:sp>
      <xdr:nvSpPr>
        <xdr:cNvPr id="18" name="AutoShape 130"/>
        <xdr:cNvSpPr>
          <a:spLocks/>
        </xdr:cNvSpPr>
      </xdr:nvSpPr>
      <xdr:spPr>
        <a:xfrm>
          <a:off x="1857375" y="1990725"/>
          <a:ext cx="10763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12</xdr:row>
      <xdr:rowOff>123825</xdr:rowOff>
    </xdr:from>
    <xdr:to>
      <xdr:col>24</xdr:col>
      <xdr:colOff>38100</xdr:colOff>
      <xdr:row>14</xdr:row>
      <xdr:rowOff>66675</xdr:rowOff>
    </xdr:to>
    <xdr:sp>
      <xdr:nvSpPr>
        <xdr:cNvPr id="19" name="AutoShape 132"/>
        <xdr:cNvSpPr>
          <a:spLocks/>
        </xdr:cNvSpPr>
      </xdr:nvSpPr>
      <xdr:spPr>
        <a:xfrm>
          <a:off x="5534025" y="1990725"/>
          <a:ext cx="9144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133350</xdr:rowOff>
    </xdr:from>
    <xdr:to>
      <xdr:col>6</xdr:col>
      <xdr:colOff>19050</xdr:colOff>
      <xdr:row>16</xdr:row>
      <xdr:rowOff>0</xdr:rowOff>
    </xdr:to>
    <xdr:sp>
      <xdr:nvSpPr>
        <xdr:cNvPr id="20" name="AutoShape 133"/>
        <xdr:cNvSpPr>
          <a:spLocks/>
        </xdr:cNvSpPr>
      </xdr:nvSpPr>
      <xdr:spPr>
        <a:xfrm>
          <a:off x="1562100" y="232410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152400</xdr:rowOff>
    </xdr:from>
    <xdr:to>
      <xdr:col>8</xdr:col>
      <xdr:colOff>0</xdr:colOff>
      <xdr:row>16</xdr:row>
      <xdr:rowOff>19050</xdr:rowOff>
    </xdr:to>
    <xdr:sp>
      <xdr:nvSpPr>
        <xdr:cNvPr id="21" name="AutoShape 134"/>
        <xdr:cNvSpPr>
          <a:spLocks/>
        </xdr:cNvSpPr>
      </xdr:nvSpPr>
      <xdr:spPr>
        <a:xfrm>
          <a:off x="1885950" y="2343150"/>
          <a:ext cx="4667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15</xdr:row>
      <xdr:rowOff>0</xdr:rowOff>
    </xdr:from>
    <xdr:to>
      <xdr:col>13</xdr:col>
      <xdr:colOff>0</xdr:colOff>
      <xdr:row>16</xdr:row>
      <xdr:rowOff>28575</xdr:rowOff>
    </xdr:to>
    <xdr:sp>
      <xdr:nvSpPr>
        <xdr:cNvPr id="22" name="AutoShape 136"/>
        <xdr:cNvSpPr>
          <a:spLocks/>
        </xdr:cNvSpPr>
      </xdr:nvSpPr>
      <xdr:spPr>
        <a:xfrm>
          <a:off x="3457575" y="2352675"/>
          <a:ext cx="2762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0</xdr:rowOff>
    </xdr:from>
    <xdr:to>
      <xdr:col>15</xdr:col>
      <xdr:colOff>0</xdr:colOff>
      <xdr:row>16</xdr:row>
      <xdr:rowOff>28575</xdr:rowOff>
    </xdr:to>
    <xdr:sp>
      <xdr:nvSpPr>
        <xdr:cNvPr id="23" name="AutoShape 137"/>
        <xdr:cNvSpPr>
          <a:spLocks/>
        </xdr:cNvSpPr>
      </xdr:nvSpPr>
      <xdr:spPr>
        <a:xfrm>
          <a:off x="3876675" y="235267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15</xdr:row>
      <xdr:rowOff>0</xdr:rowOff>
    </xdr:from>
    <xdr:to>
      <xdr:col>20</xdr:col>
      <xdr:colOff>0</xdr:colOff>
      <xdr:row>16</xdr:row>
      <xdr:rowOff>28575</xdr:rowOff>
    </xdr:to>
    <xdr:sp>
      <xdr:nvSpPr>
        <xdr:cNvPr id="24" name="AutoShape 139"/>
        <xdr:cNvSpPr>
          <a:spLocks/>
        </xdr:cNvSpPr>
      </xdr:nvSpPr>
      <xdr:spPr>
        <a:xfrm>
          <a:off x="5153025" y="2352675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15</xdr:row>
      <xdr:rowOff>0</xdr:rowOff>
    </xdr:from>
    <xdr:to>
      <xdr:col>22</xdr:col>
      <xdr:colOff>0</xdr:colOff>
      <xdr:row>16</xdr:row>
      <xdr:rowOff>28575</xdr:rowOff>
    </xdr:to>
    <xdr:sp>
      <xdr:nvSpPr>
        <xdr:cNvPr id="25" name="AutoShape 140"/>
        <xdr:cNvSpPr>
          <a:spLocks/>
        </xdr:cNvSpPr>
      </xdr:nvSpPr>
      <xdr:spPr>
        <a:xfrm>
          <a:off x="5638800" y="235267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13</xdr:row>
      <xdr:rowOff>0</xdr:rowOff>
    </xdr:from>
    <xdr:to>
      <xdr:col>19</xdr:col>
      <xdr:colOff>0</xdr:colOff>
      <xdr:row>14</xdr:row>
      <xdr:rowOff>28575</xdr:rowOff>
    </xdr:to>
    <xdr:sp>
      <xdr:nvSpPr>
        <xdr:cNvPr id="26" name="AutoShape 141"/>
        <xdr:cNvSpPr>
          <a:spLocks/>
        </xdr:cNvSpPr>
      </xdr:nvSpPr>
      <xdr:spPr>
        <a:xfrm>
          <a:off x="4838700" y="202882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13</xdr:row>
      <xdr:rowOff>0</xdr:rowOff>
    </xdr:from>
    <xdr:to>
      <xdr:col>20</xdr:col>
      <xdr:colOff>0</xdr:colOff>
      <xdr:row>14</xdr:row>
      <xdr:rowOff>28575</xdr:rowOff>
    </xdr:to>
    <xdr:sp>
      <xdr:nvSpPr>
        <xdr:cNvPr id="27" name="AutoShape 142"/>
        <xdr:cNvSpPr>
          <a:spLocks/>
        </xdr:cNvSpPr>
      </xdr:nvSpPr>
      <xdr:spPr>
        <a:xfrm>
          <a:off x="5153025" y="2028825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13</xdr:row>
      <xdr:rowOff>0</xdr:rowOff>
    </xdr:from>
    <xdr:to>
      <xdr:col>13</xdr:col>
      <xdr:colOff>0</xdr:colOff>
      <xdr:row>13</xdr:row>
      <xdr:rowOff>142875</xdr:rowOff>
    </xdr:to>
    <xdr:sp>
      <xdr:nvSpPr>
        <xdr:cNvPr id="28" name="AutoShape 143"/>
        <xdr:cNvSpPr>
          <a:spLocks/>
        </xdr:cNvSpPr>
      </xdr:nvSpPr>
      <xdr:spPr>
        <a:xfrm>
          <a:off x="3457575" y="2028825"/>
          <a:ext cx="27622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13</xdr:row>
      <xdr:rowOff>0</xdr:rowOff>
    </xdr:from>
    <xdr:to>
      <xdr:col>12</xdr:col>
      <xdr:colOff>0</xdr:colOff>
      <xdr:row>13</xdr:row>
      <xdr:rowOff>152400</xdr:rowOff>
    </xdr:to>
    <xdr:sp>
      <xdr:nvSpPr>
        <xdr:cNvPr id="29" name="AutoShape 144"/>
        <xdr:cNvSpPr>
          <a:spLocks/>
        </xdr:cNvSpPr>
      </xdr:nvSpPr>
      <xdr:spPr>
        <a:xfrm>
          <a:off x="3143250" y="2028825"/>
          <a:ext cx="2667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0</xdr:rowOff>
    </xdr:from>
    <xdr:to>
      <xdr:col>5</xdr:col>
      <xdr:colOff>276225</xdr:colOff>
      <xdr:row>13</xdr:row>
      <xdr:rowOff>152400</xdr:rowOff>
    </xdr:to>
    <xdr:sp>
      <xdr:nvSpPr>
        <xdr:cNvPr id="30" name="AutoShape 145"/>
        <xdr:cNvSpPr>
          <a:spLocks/>
        </xdr:cNvSpPr>
      </xdr:nvSpPr>
      <xdr:spPr>
        <a:xfrm>
          <a:off x="1571625" y="2028825"/>
          <a:ext cx="2000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0</xdr:rowOff>
    </xdr:from>
    <xdr:to>
      <xdr:col>5</xdr:col>
      <xdr:colOff>0</xdr:colOff>
      <xdr:row>13</xdr:row>
      <xdr:rowOff>152400</xdr:rowOff>
    </xdr:to>
    <xdr:sp>
      <xdr:nvSpPr>
        <xdr:cNvPr id="31" name="AutoShape 146"/>
        <xdr:cNvSpPr>
          <a:spLocks/>
        </xdr:cNvSpPr>
      </xdr:nvSpPr>
      <xdr:spPr>
        <a:xfrm>
          <a:off x="1228725" y="2028825"/>
          <a:ext cx="2667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142875</xdr:rowOff>
    </xdr:from>
    <xdr:to>
      <xdr:col>8</xdr:col>
      <xdr:colOff>19050</xdr:colOff>
      <xdr:row>18</xdr:row>
      <xdr:rowOff>47625</xdr:rowOff>
    </xdr:to>
    <xdr:sp>
      <xdr:nvSpPr>
        <xdr:cNvPr id="32" name="AutoShape 147"/>
        <xdr:cNvSpPr>
          <a:spLocks/>
        </xdr:cNvSpPr>
      </xdr:nvSpPr>
      <xdr:spPr>
        <a:xfrm>
          <a:off x="1219200" y="2657475"/>
          <a:ext cx="11525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133350</xdr:rowOff>
    </xdr:from>
    <xdr:to>
      <xdr:col>16</xdr:col>
      <xdr:colOff>38100</xdr:colOff>
      <xdr:row>18</xdr:row>
      <xdr:rowOff>38100</xdr:rowOff>
    </xdr:to>
    <xdr:sp>
      <xdr:nvSpPr>
        <xdr:cNvPr id="33" name="AutoShape 148"/>
        <xdr:cNvSpPr>
          <a:spLocks/>
        </xdr:cNvSpPr>
      </xdr:nvSpPr>
      <xdr:spPr>
        <a:xfrm>
          <a:off x="3133725" y="2647950"/>
          <a:ext cx="12096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16</xdr:row>
      <xdr:rowOff>133350</xdr:rowOff>
    </xdr:from>
    <xdr:to>
      <xdr:col>22</xdr:col>
      <xdr:colOff>9525</xdr:colOff>
      <xdr:row>17</xdr:row>
      <xdr:rowOff>152400</xdr:rowOff>
    </xdr:to>
    <xdr:sp>
      <xdr:nvSpPr>
        <xdr:cNvPr id="34" name="AutoShape 149"/>
        <xdr:cNvSpPr>
          <a:spLocks/>
        </xdr:cNvSpPr>
      </xdr:nvSpPr>
      <xdr:spPr>
        <a:xfrm>
          <a:off x="4829175" y="2647950"/>
          <a:ext cx="10858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13</xdr:row>
      <xdr:rowOff>19050</xdr:rowOff>
    </xdr:from>
    <xdr:to>
      <xdr:col>23</xdr:col>
      <xdr:colOff>304800</xdr:colOff>
      <xdr:row>14</xdr:row>
      <xdr:rowOff>9525</xdr:rowOff>
    </xdr:to>
    <xdr:sp>
      <xdr:nvSpPr>
        <xdr:cNvPr id="35" name="AutoShape 170"/>
        <xdr:cNvSpPr>
          <a:spLocks/>
        </xdr:cNvSpPr>
      </xdr:nvSpPr>
      <xdr:spPr>
        <a:xfrm>
          <a:off x="6086475" y="2047875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9525</xdr:rowOff>
    </xdr:from>
    <xdr:to>
      <xdr:col>22</xdr:col>
      <xdr:colOff>0</xdr:colOff>
      <xdr:row>14</xdr:row>
      <xdr:rowOff>0</xdr:rowOff>
    </xdr:to>
    <xdr:sp>
      <xdr:nvSpPr>
        <xdr:cNvPr id="36" name="AutoShape 171"/>
        <xdr:cNvSpPr>
          <a:spLocks/>
        </xdr:cNvSpPr>
      </xdr:nvSpPr>
      <xdr:spPr>
        <a:xfrm>
          <a:off x="5591175" y="2038350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19050</xdr:rowOff>
    </xdr:from>
    <xdr:to>
      <xdr:col>16</xdr:col>
      <xdr:colOff>285750</xdr:colOff>
      <xdr:row>14</xdr:row>
      <xdr:rowOff>9525</xdr:rowOff>
    </xdr:to>
    <xdr:sp>
      <xdr:nvSpPr>
        <xdr:cNvPr id="37" name="AutoShape 172"/>
        <xdr:cNvSpPr>
          <a:spLocks/>
        </xdr:cNvSpPr>
      </xdr:nvSpPr>
      <xdr:spPr>
        <a:xfrm>
          <a:off x="4305300" y="2047875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0</xdr:rowOff>
    </xdr:from>
    <xdr:to>
      <xdr:col>14</xdr:col>
      <xdr:colOff>304800</xdr:colOff>
      <xdr:row>13</xdr:row>
      <xdr:rowOff>152400</xdr:rowOff>
    </xdr:to>
    <xdr:sp>
      <xdr:nvSpPr>
        <xdr:cNvPr id="38" name="AutoShape 173"/>
        <xdr:cNvSpPr>
          <a:spLocks/>
        </xdr:cNvSpPr>
      </xdr:nvSpPr>
      <xdr:spPr>
        <a:xfrm>
          <a:off x="3838575" y="2028825"/>
          <a:ext cx="2952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12</xdr:row>
      <xdr:rowOff>123825</xdr:rowOff>
    </xdr:from>
    <xdr:to>
      <xdr:col>17</xdr:col>
      <xdr:colOff>9525</xdr:colOff>
      <xdr:row>14</xdr:row>
      <xdr:rowOff>38100</xdr:rowOff>
    </xdr:to>
    <xdr:sp>
      <xdr:nvSpPr>
        <xdr:cNvPr id="39" name="AutoShape 175"/>
        <xdr:cNvSpPr>
          <a:spLocks/>
        </xdr:cNvSpPr>
      </xdr:nvSpPr>
      <xdr:spPr>
        <a:xfrm>
          <a:off x="3800475" y="1990725"/>
          <a:ext cx="8286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285750</xdr:colOff>
      <xdr:row>14</xdr:row>
      <xdr:rowOff>9525</xdr:rowOff>
    </xdr:to>
    <xdr:sp>
      <xdr:nvSpPr>
        <xdr:cNvPr id="40" name="AutoShape 176"/>
        <xdr:cNvSpPr>
          <a:spLocks/>
        </xdr:cNvSpPr>
      </xdr:nvSpPr>
      <xdr:spPr>
        <a:xfrm>
          <a:off x="2581275" y="2047875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19050</xdr:rowOff>
    </xdr:from>
    <xdr:to>
      <xdr:col>7</xdr:col>
      <xdr:colOff>285750</xdr:colOff>
      <xdr:row>14</xdr:row>
      <xdr:rowOff>9525</xdr:rowOff>
    </xdr:to>
    <xdr:sp>
      <xdr:nvSpPr>
        <xdr:cNvPr id="41" name="AutoShape 177"/>
        <xdr:cNvSpPr>
          <a:spLocks/>
        </xdr:cNvSpPr>
      </xdr:nvSpPr>
      <xdr:spPr>
        <a:xfrm>
          <a:off x="2038350" y="2047875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123825</xdr:rowOff>
    </xdr:from>
    <xdr:to>
      <xdr:col>10</xdr:col>
      <xdr:colOff>38100</xdr:colOff>
      <xdr:row>28</xdr:row>
      <xdr:rowOff>57150</xdr:rowOff>
    </xdr:to>
    <xdr:sp>
      <xdr:nvSpPr>
        <xdr:cNvPr id="42" name="AutoShape 179"/>
        <xdr:cNvSpPr>
          <a:spLocks/>
        </xdr:cNvSpPr>
      </xdr:nvSpPr>
      <xdr:spPr>
        <a:xfrm>
          <a:off x="1857375" y="4076700"/>
          <a:ext cx="10763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26</xdr:row>
      <xdr:rowOff>123825</xdr:rowOff>
    </xdr:from>
    <xdr:to>
      <xdr:col>24</xdr:col>
      <xdr:colOff>38100</xdr:colOff>
      <xdr:row>28</xdr:row>
      <xdr:rowOff>66675</xdr:rowOff>
    </xdr:to>
    <xdr:sp>
      <xdr:nvSpPr>
        <xdr:cNvPr id="43" name="AutoShape 180"/>
        <xdr:cNvSpPr>
          <a:spLocks/>
        </xdr:cNvSpPr>
      </xdr:nvSpPr>
      <xdr:spPr>
        <a:xfrm>
          <a:off x="5534025" y="4076700"/>
          <a:ext cx="9144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27</xdr:row>
      <xdr:rowOff>0</xdr:rowOff>
    </xdr:from>
    <xdr:to>
      <xdr:col>19</xdr:col>
      <xdr:colOff>0</xdr:colOff>
      <xdr:row>28</xdr:row>
      <xdr:rowOff>28575</xdr:rowOff>
    </xdr:to>
    <xdr:sp>
      <xdr:nvSpPr>
        <xdr:cNvPr id="44" name="AutoShape 189"/>
        <xdr:cNvSpPr>
          <a:spLocks/>
        </xdr:cNvSpPr>
      </xdr:nvSpPr>
      <xdr:spPr>
        <a:xfrm>
          <a:off x="4838700" y="411480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0</xdr:rowOff>
    </xdr:from>
    <xdr:to>
      <xdr:col>20</xdr:col>
      <xdr:colOff>0</xdr:colOff>
      <xdr:row>28</xdr:row>
      <xdr:rowOff>28575</xdr:rowOff>
    </xdr:to>
    <xdr:sp>
      <xdr:nvSpPr>
        <xdr:cNvPr id="45" name="AutoShape 190"/>
        <xdr:cNvSpPr>
          <a:spLocks/>
        </xdr:cNvSpPr>
      </xdr:nvSpPr>
      <xdr:spPr>
        <a:xfrm>
          <a:off x="5153025" y="4114800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27</xdr:row>
      <xdr:rowOff>0</xdr:rowOff>
    </xdr:from>
    <xdr:to>
      <xdr:col>13</xdr:col>
      <xdr:colOff>0</xdr:colOff>
      <xdr:row>27</xdr:row>
      <xdr:rowOff>142875</xdr:rowOff>
    </xdr:to>
    <xdr:sp>
      <xdr:nvSpPr>
        <xdr:cNvPr id="46" name="AutoShape 191"/>
        <xdr:cNvSpPr>
          <a:spLocks/>
        </xdr:cNvSpPr>
      </xdr:nvSpPr>
      <xdr:spPr>
        <a:xfrm>
          <a:off x="3457575" y="4114800"/>
          <a:ext cx="27622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27</xdr:row>
      <xdr:rowOff>0</xdr:rowOff>
    </xdr:from>
    <xdr:to>
      <xdr:col>12</xdr:col>
      <xdr:colOff>0</xdr:colOff>
      <xdr:row>27</xdr:row>
      <xdr:rowOff>152400</xdr:rowOff>
    </xdr:to>
    <xdr:sp>
      <xdr:nvSpPr>
        <xdr:cNvPr id="47" name="AutoShape 192"/>
        <xdr:cNvSpPr>
          <a:spLocks/>
        </xdr:cNvSpPr>
      </xdr:nvSpPr>
      <xdr:spPr>
        <a:xfrm>
          <a:off x="3143250" y="4114800"/>
          <a:ext cx="2667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0</xdr:rowOff>
    </xdr:from>
    <xdr:to>
      <xdr:col>6</xdr:col>
      <xdr:colOff>0</xdr:colOff>
      <xdr:row>27</xdr:row>
      <xdr:rowOff>152400</xdr:rowOff>
    </xdr:to>
    <xdr:sp>
      <xdr:nvSpPr>
        <xdr:cNvPr id="48" name="AutoShape 193"/>
        <xdr:cNvSpPr>
          <a:spLocks/>
        </xdr:cNvSpPr>
      </xdr:nvSpPr>
      <xdr:spPr>
        <a:xfrm>
          <a:off x="1571625" y="4114800"/>
          <a:ext cx="2381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27</xdr:row>
      <xdr:rowOff>0</xdr:rowOff>
    </xdr:from>
    <xdr:to>
      <xdr:col>5</xdr:col>
      <xdr:colOff>0</xdr:colOff>
      <xdr:row>27</xdr:row>
      <xdr:rowOff>152400</xdr:rowOff>
    </xdr:to>
    <xdr:sp>
      <xdr:nvSpPr>
        <xdr:cNvPr id="49" name="AutoShape 194"/>
        <xdr:cNvSpPr>
          <a:spLocks/>
        </xdr:cNvSpPr>
      </xdr:nvSpPr>
      <xdr:spPr>
        <a:xfrm>
          <a:off x="1228725" y="4114800"/>
          <a:ext cx="2667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27</xdr:row>
      <xdr:rowOff>19050</xdr:rowOff>
    </xdr:from>
    <xdr:to>
      <xdr:col>23</xdr:col>
      <xdr:colOff>304800</xdr:colOff>
      <xdr:row>28</xdr:row>
      <xdr:rowOff>9525</xdr:rowOff>
    </xdr:to>
    <xdr:sp>
      <xdr:nvSpPr>
        <xdr:cNvPr id="50" name="AutoShape 195"/>
        <xdr:cNvSpPr>
          <a:spLocks/>
        </xdr:cNvSpPr>
      </xdr:nvSpPr>
      <xdr:spPr>
        <a:xfrm>
          <a:off x="6086475" y="4133850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22</xdr:col>
      <xdr:colOff>0</xdr:colOff>
      <xdr:row>28</xdr:row>
      <xdr:rowOff>0</xdr:rowOff>
    </xdr:to>
    <xdr:sp>
      <xdr:nvSpPr>
        <xdr:cNvPr id="51" name="AutoShape 196"/>
        <xdr:cNvSpPr>
          <a:spLocks/>
        </xdr:cNvSpPr>
      </xdr:nvSpPr>
      <xdr:spPr>
        <a:xfrm>
          <a:off x="5591175" y="4124325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19050</xdr:rowOff>
    </xdr:from>
    <xdr:to>
      <xdr:col>16</xdr:col>
      <xdr:colOff>285750</xdr:colOff>
      <xdr:row>28</xdr:row>
      <xdr:rowOff>9525</xdr:rowOff>
    </xdr:to>
    <xdr:sp>
      <xdr:nvSpPr>
        <xdr:cNvPr id="52" name="AutoShape 197"/>
        <xdr:cNvSpPr>
          <a:spLocks/>
        </xdr:cNvSpPr>
      </xdr:nvSpPr>
      <xdr:spPr>
        <a:xfrm>
          <a:off x="4305300" y="4133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0</xdr:rowOff>
    </xdr:from>
    <xdr:to>
      <xdr:col>14</xdr:col>
      <xdr:colOff>304800</xdr:colOff>
      <xdr:row>27</xdr:row>
      <xdr:rowOff>152400</xdr:rowOff>
    </xdr:to>
    <xdr:sp>
      <xdr:nvSpPr>
        <xdr:cNvPr id="53" name="AutoShape 198"/>
        <xdr:cNvSpPr>
          <a:spLocks/>
        </xdr:cNvSpPr>
      </xdr:nvSpPr>
      <xdr:spPr>
        <a:xfrm>
          <a:off x="3838575" y="4114800"/>
          <a:ext cx="2952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26</xdr:row>
      <xdr:rowOff>123825</xdr:rowOff>
    </xdr:from>
    <xdr:to>
      <xdr:col>17</xdr:col>
      <xdr:colOff>9525</xdr:colOff>
      <xdr:row>28</xdr:row>
      <xdr:rowOff>38100</xdr:rowOff>
    </xdr:to>
    <xdr:sp>
      <xdr:nvSpPr>
        <xdr:cNvPr id="54" name="AutoShape 199"/>
        <xdr:cNvSpPr>
          <a:spLocks/>
        </xdr:cNvSpPr>
      </xdr:nvSpPr>
      <xdr:spPr>
        <a:xfrm>
          <a:off x="3800475" y="4076700"/>
          <a:ext cx="8286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285750</xdr:colOff>
      <xdr:row>28</xdr:row>
      <xdr:rowOff>9525</xdr:rowOff>
    </xdr:to>
    <xdr:sp>
      <xdr:nvSpPr>
        <xdr:cNvPr id="55" name="AutoShape 200"/>
        <xdr:cNvSpPr>
          <a:spLocks/>
        </xdr:cNvSpPr>
      </xdr:nvSpPr>
      <xdr:spPr>
        <a:xfrm>
          <a:off x="2581275" y="4133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285750</xdr:colOff>
      <xdr:row>28</xdr:row>
      <xdr:rowOff>9525</xdr:rowOff>
    </xdr:to>
    <xdr:sp>
      <xdr:nvSpPr>
        <xdr:cNvPr id="56" name="AutoShape 201"/>
        <xdr:cNvSpPr>
          <a:spLocks/>
        </xdr:cNvSpPr>
      </xdr:nvSpPr>
      <xdr:spPr>
        <a:xfrm>
          <a:off x="2038350" y="4133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40</xdr:row>
      <xdr:rowOff>123825</xdr:rowOff>
    </xdr:from>
    <xdr:to>
      <xdr:col>10</xdr:col>
      <xdr:colOff>38100</xdr:colOff>
      <xdr:row>42</xdr:row>
      <xdr:rowOff>57150</xdr:rowOff>
    </xdr:to>
    <xdr:sp>
      <xdr:nvSpPr>
        <xdr:cNvPr id="57" name="AutoShape 224"/>
        <xdr:cNvSpPr>
          <a:spLocks/>
        </xdr:cNvSpPr>
      </xdr:nvSpPr>
      <xdr:spPr>
        <a:xfrm>
          <a:off x="1857375" y="6172200"/>
          <a:ext cx="10763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40</xdr:row>
      <xdr:rowOff>123825</xdr:rowOff>
    </xdr:from>
    <xdr:to>
      <xdr:col>24</xdr:col>
      <xdr:colOff>38100</xdr:colOff>
      <xdr:row>42</xdr:row>
      <xdr:rowOff>66675</xdr:rowOff>
    </xdr:to>
    <xdr:sp>
      <xdr:nvSpPr>
        <xdr:cNvPr id="58" name="AutoShape 225"/>
        <xdr:cNvSpPr>
          <a:spLocks/>
        </xdr:cNvSpPr>
      </xdr:nvSpPr>
      <xdr:spPr>
        <a:xfrm>
          <a:off x="5534025" y="6172200"/>
          <a:ext cx="9144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41</xdr:row>
      <xdr:rowOff>0</xdr:rowOff>
    </xdr:from>
    <xdr:to>
      <xdr:col>13</xdr:col>
      <xdr:colOff>28575</xdr:colOff>
      <xdr:row>41</xdr:row>
      <xdr:rowOff>152400</xdr:rowOff>
    </xdr:to>
    <xdr:sp>
      <xdr:nvSpPr>
        <xdr:cNvPr id="59" name="AutoShape 236"/>
        <xdr:cNvSpPr>
          <a:spLocks/>
        </xdr:cNvSpPr>
      </xdr:nvSpPr>
      <xdr:spPr>
        <a:xfrm>
          <a:off x="3457575" y="6210300"/>
          <a:ext cx="3048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41</xdr:row>
      <xdr:rowOff>0</xdr:rowOff>
    </xdr:from>
    <xdr:to>
      <xdr:col>12</xdr:col>
      <xdr:colOff>0</xdr:colOff>
      <xdr:row>41</xdr:row>
      <xdr:rowOff>152400</xdr:rowOff>
    </xdr:to>
    <xdr:sp>
      <xdr:nvSpPr>
        <xdr:cNvPr id="60" name="AutoShape 237"/>
        <xdr:cNvSpPr>
          <a:spLocks/>
        </xdr:cNvSpPr>
      </xdr:nvSpPr>
      <xdr:spPr>
        <a:xfrm>
          <a:off x="3143250" y="6210300"/>
          <a:ext cx="2667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28575</xdr:colOff>
      <xdr:row>41</xdr:row>
      <xdr:rowOff>142875</xdr:rowOff>
    </xdr:to>
    <xdr:sp>
      <xdr:nvSpPr>
        <xdr:cNvPr id="61" name="AutoShape 238"/>
        <xdr:cNvSpPr>
          <a:spLocks/>
        </xdr:cNvSpPr>
      </xdr:nvSpPr>
      <xdr:spPr>
        <a:xfrm>
          <a:off x="1514475" y="6210300"/>
          <a:ext cx="32385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41</xdr:row>
      <xdr:rowOff>0</xdr:rowOff>
    </xdr:from>
    <xdr:to>
      <xdr:col>5</xdr:col>
      <xdr:colOff>0</xdr:colOff>
      <xdr:row>41</xdr:row>
      <xdr:rowOff>152400</xdr:rowOff>
    </xdr:to>
    <xdr:sp>
      <xdr:nvSpPr>
        <xdr:cNvPr id="62" name="AutoShape 239"/>
        <xdr:cNvSpPr>
          <a:spLocks/>
        </xdr:cNvSpPr>
      </xdr:nvSpPr>
      <xdr:spPr>
        <a:xfrm>
          <a:off x="1228725" y="6210300"/>
          <a:ext cx="2667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41</xdr:row>
      <xdr:rowOff>9525</xdr:rowOff>
    </xdr:from>
    <xdr:to>
      <xdr:col>22</xdr:col>
      <xdr:colOff>0</xdr:colOff>
      <xdr:row>42</xdr:row>
      <xdr:rowOff>0</xdr:rowOff>
    </xdr:to>
    <xdr:sp>
      <xdr:nvSpPr>
        <xdr:cNvPr id="63" name="AutoShape 241"/>
        <xdr:cNvSpPr>
          <a:spLocks/>
        </xdr:cNvSpPr>
      </xdr:nvSpPr>
      <xdr:spPr>
        <a:xfrm>
          <a:off x="5591175" y="6219825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41</xdr:row>
      <xdr:rowOff>0</xdr:rowOff>
    </xdr:from>
    <xdr:to>
      <xdr:col>14</xdr:col>
      <xdr:colOff>304800</xdr:colOff>
      <xdr:row>41</xdr:row>
      <xdr:rowOff>152400</xdr:rowOff>
    </xdr:to>
    <xdr:sp>
      <xdr:nvSpPr>
        <xdr:cNvPr id="64" name="AutoShape 243"/>
        <xdr:cNvSpPr>
          <a:spLocks/>
        </xdr:cNvSpPr>
      </xdr:nvSpPr>
      <xdr:spPr>
        <a:xfrm>
          <a:off x="3838575" y="6210300"/>
          <a:ext cx="2952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40</xdr:row>
      <xdr:rowOff>123825</xdr:rowOff>
    </xdr:from>
    <xdr:to>
      <xdr:col>17</xdr:col>
      <xdr:colOff>9525</xdr:colOff>
      <xdr:row>42</xdr:row>
      <xdr:rowOff>38100</xdr:rowOff>
    </xdr:to>
    <xdr:sp>
      <xdr:nvSpPr>
        <xdr:cNvPr id="65" name="AutoShape 244"/>
        <xdr:cNvSpPr>
          <a:spLocks/>
        </xdr:cNvSpPr>
      </xdr:nvSpPr>
      <xdr:spPr>
        <a:xfrm>
          <a:off x="3800475" y="6172200"/>
          <a:ext cx="8286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6</xdr:col>
      <xdr:colOff>0</xdr:colOff>
      <xdr:row>10</xdr:row>
      <xdr:rowOff>152400</xdr:rowOff>
    </xdr:to>
    <xdr:sp>
      <xdr:nvSpPr>
        <xdr:cNvPr id="66" name="AutoShape 247"/>
        <xdr:cNvSpPr>
          <a:spLocks/>
        </xdr:cNvSpPr>
      </xdr:nvSpPr>
      <xdr:spPr>
        <a:xfrm>
          <a:off x="1571625" y="1543050"/>
          <a:ext cx="2381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5</xdr:col>
      <xdr:colOff>0</xdr:colOff>
      <xdr:row>10</xdr:row>
      <xdr:rowOff>152400</xdr:rowOff>
    </xdr:to>
    <xdr:sp>
      <xdr:nvSpPr>
        <xdr:cNvPr id="67" name="AutoShape 248"/>
        <xdr:cNvSpPr>
          <a:spLocks/>
        </xdr:cNvSpPr>
      </xdr:nvSpPr>
      <xdr:spPr>
        <a:xfrm>
          <a:off x="1257300" y="1543050"/>
          <a:ext cx="2381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0</xdr:rowOff>
    </xdr:from>
    <xdr:to>
      <xdr:col>12</xdr:col>
      <xdr:colOff>0</xdr:colOff>
      <xdr:row>10</xdr:row>
      <xdr:rowOff>152400</xdr:rowOff>
    </xdr:to>
    <xdr:sp>
      <xdr:nvSpPr>
        <xdr:cNvPr id="68" name="AutoShape 249"/>
        <xdr:cNvSpPr>
          <a:spLocks/>
        </xdr:cNvSpPr>
      </xdr:nvSpPr>
      <xdr:spPr>
        <a:xfrm>
          <a:off x="3171825" y="1543050"/>
          <a:ext cx="2381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10</xdr:row>
      <xdr:rowOff>0</xdr:rowOff>
    </xdr:from>
    <xdr:to>
      <xdr:col>12</xdr:col>
      <xdr:colOff>314325</xdr:colOff>
      <xdr:row>10</xdr:row>
      <xdr:rowOff>152400</xdr:rowOff>
    </xdr:to>
    <xdr:sp>
      <xdr:nvSpPr>
        <xdr:cNvPr id="69" name="AutoShape 250"/>
        <xdr:cNvSpPr>
          <a:spLocks/>
        </xdr:cNvSpPr>
      </xdr:nvSpPr>
      <xdr:spPr>
        <a:xfrm>
          <a:off x="3486150" y="1543050"/>
          <a:ext cx="2381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10</xdr:row>
      <xdr:rowOff>0</xdr:rowOff>
    </xdr:from>
    <xdr:to>
      <xdr:col>19</xdr:col>
      <xdr:colOff>0</xdr:colOff>
      <xdr:row>10</xdr:row>
      <xdr:rowOff>152400</xdr:rowOff>
    </xdr:to>
    <xdr:sp>
      <xdr:nvSpPr>
        <xdr:cNvPr id="70" name="AutoShape 251"/>
        <xdr:cNvSpPr>
          <a:spLocks/>
        </xdr:cNvSpPr>
      </xdr:nvSpPr>
      <xdr:spPr>
        <a:xfrm>
          <a:off x="4867275" y="1543050"/>
          <a:ext cx="2381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10</xdr:row>
      <xdr:rowOff>0</xdr:rowOff>
    </xdr:from>
    <xdr:to>
      <xdr:col>20</xdr:col>
      <xdr:colOff>0</xdr:colOff>
      <xdr:row>10</xdr:row>
      <xdr:rowOff>152400</xdr:rowOff>
    </xdr:to>
    <xdr:sp>
      <xdr:nvSpPr>
        <xdr:cNvPr id="71" name="AutoShape 252"/>
        <xdr:cNvSpPr>
          <a:spLocks/>
        </xdr:cNvSpPr>
      </xdr:nvSpPr>
      <xdr:spPr>
        <a:xfrm>
          <a:off x="5181600" y="1543050"/>
          <a:ext cx="3048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54</xdr:row>
      <xdr:rowOff>123825</xdr:rowOff>
    </xdr:from>
    <xdr:to>
      <xdr:col>10</xdr:col>
      <xdr:colOff>38100</xdr:colOff>
      <xdr:row>56</xdr:row>
      <xdr:rowOff>57150</xdr:rowOff>
    </xdr:to>
    <xdr:sp>
      <xdr:nvSpPr>
        <xdr:cNvPr id="72" name="AutoShape 254"/>
        <xdr:cNvSpPr>
          <a:spLocks/>
        </xdr:cNvSpPr>
      </xdr:nvSpPr>
      <xdr:spPr>
        <a:xfrm>
          <a:off x="1857375" y="8267700"/>
          <a:ext cx="10763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54</xdr:row>
      <xdr:rowOff>123825</xdr:rowOff>
    </xdr:from>
    <xdr:to>
      <xdr:col>24</xdr:col>
      <xdr:colOff>38100</xdr:colOff>
      <xdr:row>56</xdr:row>
      <xdr:rowOff>66675</xdr:rowOff>
    </xdr:to>
    <xdr:sp>
      <xdr:nvSpPr>
        <xdr:cNvPr id="73" name="AutoShape 255"/>
        <xdr:cNvSpPr>
          <a:spLocks/>
        </xdr:cNvSpPr>
      </xdr:nvSpPr>
      <xdr:spPr>
        <a:xfrm>
          <a:off x="5534025" y="8267700"/>
          <a:ext cx="9144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55</xdr:row>
      <xdr:rowOff>0</xdr:rowOff>
    </xdr:from>
    <xdr:to>
      <xdr:col>19</xdr:col>
      <xdr:colOff>0</xdr:colOff>
      <xdr:row>56</xdr:row>
      <xdr:rowOff>28575</xdr:rowOff>
    </xdr:to>
    <xdr:sp>
      <xdr:nvSpPr>
        <xdr:cNvPr id="74" name="AutoShape 264"/>
        <xdr:cNvSpPr>
          <a:spLocks/>
        </xdr:cNvSpPr>
      </xdr:nvSpPr>
      <xdr:spPr>
        <a:xfrm>
          <a:off x="4838700" y="830580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55</xdr:row>
      <xdr:rowOff>0</xdr:rowOff>
    </xdr:from>
    <xdr:to>
      <xdr:col>20</xdr:col>
      <xdr:colOff>0</xdr:colOff>
      <xdr:row>56</xdr:row>
      <xdr:rowOff>28575</xdr:rowOff>
    </xdr:to>
    <xdr:sp>
      <xdr:nvSpPr>
        <xdr:cNvPr id="75" name="AutoShape 265"/>
        <xdr:cNvSpPr>
          <a:spLocks/>
        </xdr:cNvSpPr>
      </xdr:nvSpPr>
      <xdr:spPr>
        <a:xfrm>
          <a:off x="5153025" y="8305800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55</xdr:row>
      <xdr:rowOff>0</xdr:rowOff>
    </xdr:from>
    <xdr:to>
      <xdr:col>13</xdr:col>
      <xdr:colOff>28575</xdr:colOff>
      <xdr:row>55</xdr:row>
      <xdr:rowOff>152400</xdr:rowOff>
    </xdr:to>
    <xdr:sp>
      <xdr:nvSpPr>
        <xdr:cNvPr id="76" name="AutoShape 266"/>
        <xdr:cNvSpPr>
          <a:spLocks/>
        </xdr:cNvSpPr>
      </xdr:nvSpPr>
      <xdr:spPr>
        <a:xfrm>
          <a:off x="3457575" y="8305800"/>
          <a:ext cx="3048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55</xdr:row>
      <xdr:rowOff>0</xdr:rowOff>
    </xdr:from>
    <xdr:to>
      <xdr:col>12</xdr:col>
      <xdr:colOff>0</xdr:colOff>
      <xdr:row>55</xdr:row>
      <xdr:rowOff>152400</xdr:rowOff>
    </xdr:to>
    <xdr:sp>
      <xdr:nvSpPr>
        <xdr:cNvPr id="77" name="AutoShape 267"/>
        <xdr:cNvSpPr>
          <a:spLocks/>
        </xdr:cNvSpPr>
      </xdr:nvSpPr>
      <xdr:spPr>
        <a:xfrm>
          <a:off x="3143250" y="8305800"/>
          <a:ext cx="2667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55</xdr:row>
      <xdr:rowOff>0</xdr:rowOff>
    </xdr:from>
    <xdr:to>
      <xdr:col>6</xdr:col>
      <xdr:colOff>28575</xdr:colOff>
      <xdr:row>55</xdr:row>
      <xdr:rowOff>142875</xdr:rowOff>
    </xdr:to>
    <xdr:sp>
      <xdr:nvSpPr>
        <xdr:cNvPr id="78" name="AutoShape 268"/>
        <xdr:cNvSpPr>
          <a:spLocks/>
        </xdr:cNvSpPr>
      </xdr:nvSpPr>
      <xdr:spPr>
        <a:xfrm>
          <a:off x="1514475" y="8305800"/>
          <a:ext cx="32385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0</xdr:rowOff>
    </xdr:from>
    <xdr:to>
      <xdr:col>5</xdr:col>
      <xdr:colOff>0</xdr:colOff>
      <xdr:row>55</xdr:row>
      <xdr:rowOff>152400</xdr:rowOff>
    </xdr:to>
    <xdr:sp>
      <xdr:nvSpPr>
        <xdr:cNvPr id="79" name="AutoShape 269"/>
        <xdr:cNvSpPr>
          <a:spLocks/>
        </xdr:cNvSpPr>
      </xdr:nvSpPr>
      <xdr:spPr>
        <a:xfrm>
          <a:off x="1228725" y="8305800"/>
          <a:ext cx="2667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55</xdr:row>
      <xdr:rowOff>19050</xdr:rowOff>
    </xdr:from>
    <xdr:to>
      <xdr:col>23</xdr:col>
      <xdr:colOff>304800</xdr:colOff>
      <xdr:row>56</xdr:row>
      <xdr:rowOff>9525</xdr:rowOff>
    </xdr:to>
    <xdr:sp>
      <xdr:nvSpPr>
        <xdr:cNvPr id="80" name="AutoShape 270"/>
        <xdr:cNvSpPr>
          <a:spLocks/>
        </xdr:cNvSpPr>
      </xdr:nvSpPr>
      <xdr:spPr>
        <a:xfrm>
          <a:off x="6086475" y="8324850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9525</xdr:rowOff>
    </xdr:from>
    <xdr:to>
      <xdr:col>22</xdr:col>
      <xdr:colOff>0</xdr:colOff>
      <xdr:row>56</xdr:row>
      <xdr:rowOff>0</xdr:rowOff>
    </xdr:to>
    <xdr:sp>
      <xdr:nvSpPr>
        <xdr:cNvPr id="81" name="AutoShape 271"/>
        <xdr:cNvSpPr>
          <a:spLocks/>
        </xdr:cNvSpPr>
      </xdr:nvSpPr>
      <xdr:spPr>
        <a:xfrm>
          <a:off x="5591175" y="8315325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19050</xdr:rowOff>
    </xdr:from>
    <xdr:to>
      <xdr:col>16</xdr:col>
      <xdr:colOff>285750</xdr:colOff>
      <xdr:row>56</xdr:row>
      <xdr:rowOff>9525</xdr:rowOff>
    </xdr:to>
    <xdr:sp>
      <xdr:nvSpPr>
        <xdr:cNvPr id="82" name="AutoShape 272"/>
        <xdr:cNvSpPr>
          <a:spLocks/>
        </xdr:cNvSpPr>
      </xdr:nvSpPr>
      <xdr:spPr>
        <a:xfrm>
          <a:off x="4305300" y="8324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55</xdr:row>
      <xdr:rowOff>0</xdr:rowOff>
    </xdr:from>
    <xdr:to>
      <xdr:col>14</xdr:col>
      <xdr:colOff>304800</xdr:colOff>
      <xdr:row>55</xdr:row>
      <xdr:rowOff>152400</xdr:rowOff>
    </xdr:to>
    <xdr:sp>
      <xdr:nvSpPr>
        <xdr:cNvPr id="83" name="AutoShape 273"/>
        <xdr:cNvSpPr>
          <a:spLocks/>
        </xdr:cNvSpPr>
      </xdr:nvSpPr>
      <xdr:spPr>
        <a:xfrm>
          <a:off x="3838575" y="8305800"/>
          <a:ext cx="2952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54</xdr:row>
      <xdr:rowOff>123825</xdr:rowOff>
    </xdr:from>
    <xdr:to>
      <xdr:col>17</xdr:col>
      <xdr:colOff>9525</xdr:colOff>
      <xdr:row>56</xdr:row>
      <xdr:rowOff>38100</xdr:rowOff>
    </xdr:to>
    <xdr:sp>
      <xdr:nvSpPr>
        <xdr:cNvPr id="84" name="AutoShape 274"/>
        <xdr:cNvSpPr>
          <a:spLocks/>
        </xdr:cNvSpPr>
      </xdr:nvSpPr>
      <xdr:spPr>
        <a:xfrm>
          <a:off x="3800475" y="8267700"/>
          <a:ext cx="8286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19050</xdr:rowOff>
    </xdr:from>
    <xdr:to>
      <xdr:col>9</xdr:col>
      <xdr:colOff>285750</xdr:colOff>
      <xdr:row>56</xdr:row>
      <xdr:rowOff>9525</xdr:rowOff>
    </xdr:to>
    <xdr:sp>
      <xdr:nvSpPr>
        <xdr:cNvPr id="85" name="AutoShape 275"/>
        <xdr:cNvSpPr>
          <a:spLocks/>
        </xdr:cNvSpPr>
      </xdr:nvSpPr>
      <xdr:spPr>
        <a:xfrm>
          <a:off x="2581275" y="8324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285750</xdr:colOff>
      <xdr:row>56</xdr:row>
      <xdr:rowOff>9525</xdr:rowOff>
    </xdr:to>
    <xdr:sp>
      <xdr:nvSpPr>
        <xdr:cNvPr id="86" name="AutoShape 276"/>
        <xdr:cNvSpPr>
          <a:spLocks/>
        </xdr:cNvSpPr>
      </xdr:nvSpPr>
      <xdr:spPr>
        <a:xfrm>
          <a:off x="2038350" y="8324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9</xdr:row>
      <xdr:rowOff>123825</xdr:rowOff>
    </xdr:from>
    <xdr:to>
      <xdr:col>9</xdr:col>
      <xdr:colOff>171450</xdr:colOff>
      <xdr:row>11</xdr:row>
      <xdr:rowOff>66675</xdr:rowOff>
    </xdr:to>
    <xdr:sp>
      <xdr:nvSpPr>
        <xdr:cNvPr id="87" name="Polygon 298"/>
        <xdr:cNvSpPr>
          <a:spLocks/>
        </xdr:cNvSpPr>
      </xdr:nvSpPr>
      <xdr:spPr>
        <a:xfrm>
          <a:off x="2343150" y="1504950"/>
          <a:ext cx="409575" cy="266700"/>
        </a:xfrm>
        <a:custGeom>
          <a:pathLst>
            <a:path h="33" w="37">
              <a:moveTo>
                <a:pt x="0" y="1"/>
              </a:moveTo>
              <a:lnTo>
                <a:pt x="37" y="33"/>
              </a:lnTo>
              <a:lnTo>
                <a:pt x="4" y="33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98</xdr:row>
      <xdr:rowOff>95250</xdr:rowOff>
    </xdr:from>
    <xdr:to>
      <xdr:col>4</xdr:col>
      <xdr:colOff>123825</xdr:colOff>
      <xdr:row>98</xdr:row>
      <xdr:rowOff>95250</xdr:rowOff>
    </xdr:to>
    <xdr:sp>
      <xdr:nvSpPr>
        <xdr:cNvPr id="88" name="Line 300"/>
        <xdr:cNvSpPr>
          <a:spLocks/>
        </xdr:cNvSpPr>
      </xdr:nvSpPr>
      <xdr:spPr>
        <a:xfrm>
          <a:off x="247650" y="151923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98</xdr:row>
      <xdr:rowOff>85725</xdr:rowOff>
    </xdr:from>
    <xdr:to>
      <xdr:col>11</xdr:col>
      <xdr:colOff>152400</xdr:colOff>
      <xdr:row>98</xdr:row>
      <xdr:rowOff>85725</xdr:rowOff>
    </xdr:to>
    <xdr:sp>
      <xdr:nvSpPr>
        <xdr:cNvPr id="89" name="Line 301"/>
        <xdr:cNvSpPr>
          <a:spLocks/>
        </xdr:cNvSpPr>
      </xdr:nvSpPr>
      <xdr:spPr>
        <a:xfrm>
          <a:off x="2266950" y="15182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98</xdr:row>
      <xdr:rowOff>95250</xdr:rowOff>
    </xdr:from>
    <xdr:to>
      <xdr:col>16</xdr:col>
      <xdr:colOff>104775</xdr:colOff>
      <xdr:row>98</xdr:row>
      <xdr:rowOff>95250</xdr:rowOff>
    </xdr:to>
    <xdr:sp>
      <xdr:nvSpPr>
        <xdr:cNvPr id="90" name="Line 302"/>
        <xdr:cNvSpPr>
          <a:spLocks/>
        </xdr:cNvSpPr>
      </xdr:nvSpPr>
      <xdr:spPr>
        <a:xfrm>
          <a:off x="3600450" y="151923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106</xdr:row>
      <xdr:rowOff>95250</xdr:rowOff>
    </xdr:from>
    <xdr:to>
      <xdr:col>4</xdr:col>
      <xdr:colOff>76200</xdr:colOff>
      <xdr:row>106</xdr:row>
      <xdr:rowOff>95250</xdr:rowOff>
    </xdr:to>
    <xdr:sp>
      <xdr:nvSpPr>
        <xdr:cNvPr id="91" name="Line 303"/>
        <xdr:cNvSpPr>
          <a:spLocks/>
        </xdr:cNvSpPr>
      </xdr:nvSpPr>
      <xdr:spPr>
        <a:xfrm>
          <a:off x="238125" y="16487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106</xdr:row>
      <xdr:rowOff>95250</xdr:rowOff>
    </xdr:from>
    <xdr:to>
      <xdr:col>11</xdr:col>
      <xdr:colOff>161925</xdr:colOff>
      <xdr:row>106</xdr:row>
      <xdr:rowOff>95250</xdr:rowOff>
    </xdr:to>
    <xdr:sp>
      <xdr:nvSpPr>
        <xdr:cNvPr id="92" name="Line 305"/>
        <xdr:cNvSpPr>
          <a:spLocks/>
        </xdr:cNvSpPr>
      </xdr:nvSpPr>
      <xdr:spPr>
        <a:xfrm>
          <a:off x="2200275" y="164877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115</xdr:row>
      <xdr:rowOff>95250</xdr:rowOff>
    </xdr:from>
    <xdr:to>
      <xdr:col>11</xdr:col>
      <xdr:colOff>247650</xdr:colOff>
      <xdr:row>115</xdr:row>
      <xdr:rowOff>95250</xdr:rowOff>
    </xdr:to>
    <xdr:sp>
      <xdr:nvSpPr>
        <xdr:cNvPr id="93" name="Line 306"/>
        <xdr:cNvSpPr>
          <a:spLocks/>
        </xdr:cNvSpPr>
      </xdr:nvSpPr>
      <xdr:spPr>
        <a:xfrm>
          <a:off x="2190750" y="179451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106</xdr:row>
      <xdr:rowOff>85725</xdr:rowOff>
    </xdr:from>
    <xdr:to>
      <xdr:col>16</xdr:col>
      <xdr:colOff>142875</xdr:colOff>
      <xdr:row>106</xdr:row>
      <xdr:rowOff>85725</xdr:rowOff>
    </xdr:to>
    <xdr:sp>
      <xdr:nvSpPr>
        <xdr:cNvPr id="94" name="Line 307"/>
        <xdr:cNvSpPr>
          <a:spLocks/>
        </xdr:cNvSpPr>
      </xdr:nvSpPr>
      <xdr:spPr>
        <a:xfrm>
          <a:off x="3543300" y="164782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115</xdr:row>
      <xdr:rowOff>104775</xdr:rowOff>
    </xdr:from>
    <xdr:to>
      <xdr:col>16</xdr:col>
      <xdr:colOff>219075</xdr:colOff>
      <xdr:row>115</xdr:row>
      <xdr:rowOff>104775</xdr:rowOff>
    </xdr:to>
    <xdr:sp>
      <xdr:nvSpPr>
        <xdr:cNvPr id="95" name="Line 308"/>
        <xdr:cNvSpPr>
          <a:spLocks/>
        </xdr:cNvSpPr>
      </xdr:nvSpPr>
      <xdr:spPr>
        <a:xfrm>
          <a:off x="3686175" y="179546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115</xdr:row>
      <xdr:rowOff>104775</xdr:rowOff>
    </xdr:from>
    <xdr:to>
      <xdr:col>4</xdr:col>
      <xdr:colOff>9525</xdr:colOff>
      <xdr:row>115</xdr:row>
      <xdr:rowOff>104775</xdr:rowOff>
    </xdr:to>
    <xdr:sp>
      <xdr:nvSpPr>
        <xdr:cNvPr id="96" name="Line 309"/>
        <xdr:cNvSpPr>
          <a:spLocks/>
        </xdr:cNvSpPr>
      </xdr:nvSpPr>
      <xdr:spPr>
        <a:xfrm>
          <a:off x="209550" y="179546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0</xdr:rowOff>
    </xdr:from>
    <xdr:to>
      <xdr:col>5</xdr:col>
      <xdr:colOff>0</xdr:colOff>
      <xdr:row>39</xdr:row>
      <xdr:rowOff>28575</xdr:rowOff>
    </xdr:to>
    <xdr:sp>
      <xdr:nvSpPr>
        <xdr:cNvPr id="97" name="AutoShape 310"/>
        <xdr:cNvSpPr>
          <a:spLocks/>
        </xdr:cNvSpPr>
      </xdr:nvSpPr>
      <xdr:spPr>
        <a:xfrm>
          <a:off x="1228725" y="572452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0</xdr:rowOff>
    </xdr:from>
    <xdr:to>
      <xdr:col>6</xdr:col>
      <xdr:colOff>0</xdr:colOff>
      <xdr:row>39</xdr:row>
      <xdr:rowOff>28575</xdr:rowOff>
    </xdr:to>
    <xdr:sp>
      <xdr:nvSpPr>
        <xdr:cNvPr id="98" name="AutoShape 311"/>
        <xdr:cNvSpPr>
          <a:spLocks/>
        </xdr:cNvSpPr>
      </xdr:nvSpPr>
      <xdr:spPr>
        <a:xfrm>
          <a:off x="1543050" y="572452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28</xdr:row>
      <xdr:rowOff>133350</xdr:rowOff>
    </xdr:from>
    <xdr:to>
      <xdr:col>6</xdr:col>
      <xdr:colOff>19050</xdr:colOff>
      <xdr:row>30</xdr:row>
      <xdr:rowOff>0</xdr:rowOff>
    </xdr:to>
    <xdr:sp>
      <xdr:nvSpPr>
        <xdr:cNvPr id="99" name="AutoShape 317"/>
        <xdr:cNvSpPr>
          <a:spLocks/>
        </xdr:cNvSpPr>
      </xdr:nvSpPr>
      <xdr:spPr>
        <a:xfrm>
          <a:off x="1562100" y="441007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28</xdr:row>
      <xdr:rowOff>152400</xdr:rowOff>
    </xdr:from>
    <xdr:to>
      <xdr:col>8</xdr:col>
      <xdr:colOff>0</xdr:colOff>
      <xdr:row>30</xdr:row>
      <xdr:rowOff>19050</xdr:rowOff>
    </xdr:to>
    <xdr:sp>
      <xdr:nvSpPr>
        <xdr:cNvPr id="100" name="AutoShape 318"/>
        <xdr:cNvSpPr>
          <a:spLocks/>
        </xdr:cNvSpPr>
      </xdr:nvSpPr>
      <xdr:spPr>
        <a:xfrm>
          <a:off x="1885950" y="4429125"/>
          <a:ext cx="4667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29</xdr:row>
      <xdr:rowOff>0</xdr:rowOff>
    </xdr:from>
    <xdr:to>
      <xdr:col>13</xdr:col>
      <xdr:colOff>0</xdr:colOff>
      <xdr:row>30</xdr:row>
      <xdr:rowOff>28575</xdr:rowOff>
    </xdr:to>
    <xdr:sp>
      <xdr:nvSpPr>
        <xdr:cNvPr id="101" name="AutoShape 319"/>
        <xdr:cNvSpPr>
          <a:spLocks/>
        </xdr:cNvSpPr>
      </xdr:nvSpPr>
      <xdr:spPr>
        <a:xfrm>
          <a:off x="3457575" y="4438650"/>
          <a:ext cx="2762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29</xdr:row>
      <xdr:rowOff>0</xdr:rowOff>
    </xdr:from>
    <xdr:to>
      <xdr:col>15</xdr:col>
      <xdr:colOff>0</xdr:colOff>
      <xdr:row>30</xdr:row>
      <xdr:rowOff>28575</xdr:rowOff>
    </xdr:to>
    <xdr:sp>
      <xdr:nvSpPr>
        <xdr:cNvPr id="102" name="AutoShape 320"/>
        <xdr:cNvSpPr>
          <a:spLocks/>
        </xdr:cNvSpPr>
      </xdr:nvSpPr>
      <xdr:spPr>
        <a:xfrm>
          <a:off x="3876675" y="443865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29</xdr:row>
      <xdr:rowOff>0</xdr:rowOff>
    </xdr:from>
    <xdr:to>
      <xdr:col>20</xdr:col>
      <xdr:colOff>0</xdr:colOff>
      <xdr:row>30</xdr:row>
      <xdr:rowOff>28575</xdr:rowOff>
    </xdr:to>
    <xdr:sp>
      <xdr:nvSpPr>
        <xdr:cNvPr id="103" name="AutoShape 321"/>
        <xdr:cNvSpPr>
          <a:spLocks/>
        </xdr:cNvSpPr>
      </xdr:nvSpPr>
      <xdr:spPr>
        <a:xfrm>
          <a:off x="5153025" y="4438650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29</xdr:row>
      <xdr:rowOff>0</xdr:rowOff>
    </xdr:from>
    <xdr:to>
      <xdr:col>22</xdr:col>
      <xdr:colOff>0</xdr:colOff>
      <xdr:row>30</xdr:row>
      <xdr:rowOff>28575</xdr:rowOff>
    </xdr:to>
    <xdr:sp>
      <xdr:nvSpPr>
        <xdr:cNvPr id="104" name="AutoShape 322"/>
        <xdr:cNvSpPr>
          <a:spLocks/>
        </xdr:cNvSpPr>
      </xdr:nvSpPr>
      <xdr:spPr>
        <a:xfrm>
          <a:off x="5638800" y="443865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27</xdr:row>
      <xdr:rowOff>0</xdr:rowOff>
    </xdr:from>
    <xdr:to>
      <xdr:col>19</xdr:col>
      <xdr:colOff>0</xdr:colOff>
      <xdr:row>28</xdr:row>
      <xdr:rowOff>28575</xdr:rowOff>
    </xdr:to>
    <xdr:sp>
      <xdr:nvSpPr>
        <xdr:cNvPr id="105" name="AutoShape 323"/>
        <xdr:cNvSpPr>
          <a:spLocks/>
        </xdr:cNvSpPr>
      </xdr:nvSpPr>
      <xdr:spPr>
        <a:xfrm>
          <a:off x="4838700" y="411480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0</xdr:rowOff>
    </xdr:from>
    <xdr:to>
      <xdr:col>20</xdr:col>
      <xdr:colOff>0</xdr:colOff>
      <xdr:row>28</xdr:row>
      <xdr:rowOff>28575</xdr:rowOff>
    </xdr:to>
    <xdr:sp>
      <xdr:nvSpPr>
        <xdr:cNvPr id="106" name="AutoShape 324"/>
        <xdr:cNvSpPr>
          <a:spLocks/>
        </xdr:cNvSpPr>
      </xdr:nvSpPr>
      <xdr:spPr>
        <a:xfrm>
          <a:off x="5153025" y="4114800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142875</xdr:rowOff>
    </xdr:from>
    <xdr:to>
      <xdr:col>8</xdr:col>
      <xdr:colOff>19050</xdr:colOff>
      <xdr:row>32</xdr:row>
      <xdr:rowOff>47625</xdr:rowOff>
    </xdr:to>
    <xdr:sp>
      <xdr:nvSpPr>
        <xdr:cNvPr id="107" name="AutoShape 325"/>
        <xdr:cNvSpPr>
          <a:spLocks/>
        </xdr:cNvSpPr>
      </xdr:nvSpPr>
      <xdr:spPr>
        <a:xfrm>
          <a:off x="1219200" y="4743450"/>
          <a:ext cx="11525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30</xdr:row>
      <xdr:rowOff>133350</xdr:rowOff>
    </xdr:from>
    <xdr:to>
      <xdr:col>16</xdr:col>
      <xdr:colOff>38100</xdr:colOff>
      <xdr:row>32</xdr:row>
      <xdr:rowOff>38100</xdr:rowOff>
    </xdr:to>
    <xdr:sp>
      <xdr:nvSpPr>
        <xdr:cNvPr id="108" name="AutoShape 326"/>
        <xdr:cNvSpPr>
          <a:spLocks/>
        </xdr:cNvSpPr>
      </xdr:nvSpPr>
      <xdr:spPr>
        <a:xfrm>
          <a:off x="3133725" y="4733925"/>
          <a:ext cx="12096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30</xdr:row>
      <xdr:rowOff>133350</xdr:rowOff>
    </xdr:from>
    <xdr:to>
      <xdr:col>22</xdr:col>
      <xdr:colOff>9525</xdr:colOff>
      <xdr:row>31</xdr:row>
      <xdr:rowOff>152400</xdr:rowOff>
    </xdr:to>
    <xdr:sp>
      <xdr:nvSpPr>
        <xdr:cNvPr id="109" name="AutoShape 327"/>
        <xdr:cNvSpPr>
          <a:spLocks/>
        </xdr:cNvSpPr>
      </xdr:nvSpPr>
      <xdr:spPr>
        <a:xfrm>
          <a:off x="4829175" y="4733925"/>
          <a:ext cx="10858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27</xdr:row>
      <xdr:rowOff>19050</xdr:rowOff>
    </xdr:from>
    <xdr:to>
      <xdr:col>23</xdr:col>
      <xdr:colOff>304800</xdr:colOff>
      <xdr:row>28</xdr:row>
      <xdr:rowOff>9525</xdr:rowOff>
    </xdr:to>
    <xdr:sp>
      <xdr:nvSpPr>
        <xdr:cNvPr id="110" name="AutoShape 328"/>
        <xdr:cNvSpPr>
          <a:spLocks/>
        </xdr:cNvSpPr>
      </xdr:nvSpPr>
      <xdr:spPr>
        <a:xfrm>
          <a:off x="6086475" y="4133850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19050</xdr:rowOff>
    </xdr:from>
    <xdr:to>
      <xdr:col>16</xdr:col>
      <xdr:colOff>285750</xdr:colOff>
      <xdr:row>28</xdr:row>
      <xdr:rowOff>9525</xdr:rowOff>
    </xdr:to>
    <xdr:sp>
      <xdr:nvSpPr>
        <xdr:cNvPr id="111" name="AutoShape 329"/>
        <xdr:cNvSpPr>
          <a:spLocks/>
        </xdr:cNvSpPr>
      </xdr:nvSpPr>
      <xdr:spPr>
        <a:xfrm>
          <a:off x="4305300" y="4133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285750</xdr:colOff>
      <xdr:row>28</xdr:row>
      <xdr:rowOff>9525</xdr:rowOff>
    </xdr:to>
    <xdr:sp>
      <xdr:nvSpPr>
        <xdr:cNvPr id="112" name="AutoShape 330"/>
        <xdr:cNvSpPr>
          <a:spLocks/>
        </xdr:cNvSpPr>
      </xdr:nvSpPr>
      <xdr:spPr>
        <a:xfrm>
          <a:off x="2581275" y="4133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285750</xdr:colOff>
      <xdr:row>28</xdr:row>
      <xdr:rowOff>9525</xdr:rowOff>
    </xdr:to>
    <xdr:sp>
      <xdr:nvSpPr>
        <xdr:cNvPr id="113" name="AutoShape 331"/>
        <xdr:cNvSpPr>
          <a:spLocks/>
        </xdr:cNvSpPr>
      </xdr:nvSpPr>
      <xdr:spPr>
        <a:xfrm>
          <a:off x="2038350" y="4133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41</xdr:row>
      <xdr:rowOff>0</xdr:rowOff>
    </xdr:from>
    <xdr:to>
      <xdr:col>19</xdr:col>
      <xdr:colOff>0</xdr:colOff>
      <xdr:row>42</xdr:row>
      <xdr:rowOff>28575</xdr:rowOff>
    </xdr:to>
    <xdr:sp>
      <xdr:nvSpPr>
        <xdr:cNvPr id="114" name="AutoShape 332"/>
        <xdr:cNvSpPr>
          <a:spLocks/>
        </xdr:cNvSpPr>
      </xdr:nvSpPr>
      <xdr:spPr>
        <a:xfrm>
          <a:off x="4838700" y="621030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41</xdr:row>
      <xdr:rowOff>0</xdr:rowOff>
    </xdr:from>
    <xdr:to>
      <xdr:col>20</xdr:col>
      <xdr:colOff>0</xdr:colOff>
      <xdr:row>42</xdr:row>
      <xdr:rowOff>28575</xdr:rowOff>
    </xdr:to>
    <xdr:sp>
      <xdr:nvSpPr>
        <xdr:cNvPr id="115" name="AutoShape 333"/>
        <xdr:cNvSpPr>
          <a:spLocks/>
        </xdr:cNvSpPr>
      </xdr:nvSpPr>
      <xdr:spPr>
        <a:xfrm>
          <a:off x="5153025" y="6210300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41</xdr:row>
      <xdr:rowOff>19050</xdr:rowOff>
    </xdr:from>
    <xdr:to>
      <xdr:col>23</xdr:col>
      <xdr:colOff>304800</xdr:colOff>
      <xdr:row>42</xdr:row>
      <xdr:rowOff>9525</xdr:rowOff>
    </xdr:to>
    <xdr:sp>
      <xdr:nvSpPr>
        <xdr:cNvPr id="116" name="AutoShape 334"/>
        <xdr:cNvSpPr>
          <a:spLocks/>
        </xdr:cNvSpPr>
      </xdr:nvSpPr>
      <xdr:spPr>
        <a:xfrm>
          <a:off x="6086475" y="6229350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19050</xdr:rowOff>
    </xdr:from>
    <xdr:to>
      <xdr:col>16</xdr:col>
      <xdr:colOff>285750</xdr:colOff>
      <xdr:row>42</xdr:row>
      <xdr:rowOff>9525</xdr:rowOff>
    </xdr:to>
    <xdr:sp>
      <xdr:nvSpPr>
        <xdr:cNvPr id="117" name="AutoShape 335"/>
        <xdr:cNvSpPr>
          <a:spLocks/>
        </xdr:cNvSpPr>
      </xdr:nvSpPr>
      <xdr:spPr>
        <a:xfrm>
          <a:off x="4305300" y="62293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19050</xdr:rowOff>
    </xdr:from>
    <xdr:to>
      <xdr:col>9</xdr:col>
      <xdr:colOff>285750</xdr:colOff>
      <xdr:row>42</xdr:row>
      <xdr:rowOff>9525</xdr:rowOff>
    </xdr:to>
    <xdr:sp>
      <xdr:nvSpPr>
        <xdr:cNvPr id="118" name="AutoShape 336"/>
        <xdr:cNvSpPr>
          <a:spLocks/>
        </xdr:cNvSpPr>
      </xdr:nvSpPr>
      <xdr:spPr>
        <a:xfrm>
          <a:off x="2581275" y="62293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285750</xdr:colOff>
      <xdr:row>42</xdr:row>
      <xdr:rowOff>9525</xdr:rowOff>
    </xdr:to>
    <xdr:sp>
      <xdr:nvSpPr>
        <xdr:cNvPr id="119" name="AutoShape 337"/>
        <xdr:cNvSpPr>
          <a:spLocks/>
        </xdr:cNvSpPr>
      </xdr:nvSpPr>
      <xdr:spPr>
        <a:xfrm>
          <a:off x="2038350" y="62293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42</xdr:row>
      <xdr:rowOff>133350</xdr:rowOff>
    </xdr:from>
    <xdr:to>
      <xdr:col>6</xdr:col>
      <xdr:colOff>19050</xdr:colOff>
      <xdr:row>44</xdr:row>
      <xdr:rowOff>0</xdr:rowOff>
    </xdr:to>
    <xdr:sp>
      <xdr:nvSpPr>
        <xdr:cNvPr id="120" name="AutoShape 338"/>
        <xdr:cNvSpPr>
          <a:spLocks/>
        </xdr:cNvSpPr>
      </xdr:nvSpPr>
      <xdr:spPr>
        <a:xfrm>
          <a:off x="1562100" y="650557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42</xdr:row>
      <xdr:rowOff>152400</xdr:rowOff>
    </xdr:from>
    <xdr:to>
      <xdr:col>8</xdr:col>
      <xdr:colOff>0</xdr:colOff>
      <xdr:row>44</xdr:row>
      <xdr:rowOff>19050</xdr:rowOff>
    </xdr:to>
    <xdr:sp>
      <xdr:nvSpPr>
        <xdr:cNvPr id="121" name="AutoShape 339"/>
        <xdr:cNvSpPr>
          <a:spLocks/>
        </xdr:cNvSpPr>
      </xdr:nvSpPr>
      <xdr:spPr>
        <a:xfrm>
          <a:off x="1885950" y="6524625"/>
          <a:ext cx="4667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43</xdr:row>
      <xdr:rowOff>0</xdr:rowOff>
    </xdr:from>
    <xdr:to>
      <xdr:col>13</xdr:col>
      <xdr:colOff>0</xdr:colOff>
      <xdr:row>44</xdr:row>
      <xdr:rowOff>28575</xdr:rowOff>
    </xdr:to>
    <xdr:sp>
      <xdr:nvSpPr>
        <xdr:cNvPr id="122" name="AutoShape 340"/>
        <xdr:cNvSpPr>
          <a:spLocks/>
        </xdr:cNvSpPr>
      </xdr:nvSpPr>
      <xdr:spPr>
        <a:xfrm>
          <a:off x="3457575" y="6534150"/>
          <a:ext cx="2762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43</xdr:row>
      <xdr:rowOff>0</xdr:rowOff>
    </xdr:from>
    <xdr:to>
      <xdr:col>15</xdr:col>
      <xdr:colOff>0</xdr:colOff>
      <xdr:row>44</xdr:row>
      <xdr:rowOff>28575</xdr:rowOff>
    </xdr:to>
    <xdr:sp>
      <xdr:nvSpPr>
        <xdr:cNvPr id="123" name="AutoShape 341"/>
        <xdr:cNvSpPr>
          <a:spLocks/>
        </xdr:cNvSpPr>
      </xdr:nvSpPr>
      <xdr:spPr>
        <a:xfrm>
          <a:off x="3876675" y="653415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43</xdr:row>
      <xdr:rowOff>0</xdr:rowOff>
    </xdr:from>
    <xdr:to>
      <xdr:col>20</xdr:col>
      <xdr:colOff>0</xdr:colOff>
      <xdr:row>44</xdr:row>
      <xdr:rowOff>28575</xdr:rowOff>
    </xdr:to>
    <xdr:sp>
      <xdr:nvSpPr>
        <xdr:cNvPr id="124" name="AutoShape 342"/>
        <xdr:cNvSpPr>
          <a:spLocks/>
        </xdr:cNvSpPr>
      </xdr:nvSpPr>
      <xdr:spPr>
        <a:xfrm>
          <a:off x="5153025" y="6534150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43</xdr:row>
      <xdr:rowOff>0</xdr:rowOff>
    </xdr:from>
    <xdr:to>
      <xdr:col>22</xdr:col>
      <xdr:colOff>0</xdr:colOff>
      <xdr:row>44</xdr:row>
      <xdr:rowOff>28575</xdr:rowOff>
    </xdr:to>
    <xdr:sp>
      <xdr:nvSpPr>
        <xdr:cNvPr id="125" name="AutoShape 343"/>
        <xdr:cNvSpPr>
          <a:spLocks/>
        </xdr:cNvSpPr>
      </xdr:nvSpPr>
      <xdr:spPr>
        <a:xfrm>
          <a:off x="5638800" y="653415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41</xdr:row>
      <xdr:rowOff>0</xdr:rowOff>
    </xdr:from>
    <xdr:to>
      <xdr:col>19</xdr:col>
      <xdr:colOff>0</xdr:colOff>
      <xdr:row>42</xdr:row>
      <xdr:rowOff>28575</xdr:rowOff>
    </xdr:to>
    <xdr:sp>
      <xdr:nvSpPr>
        <xdr:cNvPr id="126" name="AutoShape 344"/>
        <xdr:cNvSpPr>
          <a:spLocks/>
        </xdr:cNvSpPr>
      </xdr:nvSpPr>
      <xdr:spPr>
        <a:xfrm>
          <a:off x="4838700" y="621030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41</xdr:row>
      <xdr:rowOff>0</xdr:rowOff>
    </xdr:from>
    <xdr:to>
      <xdr:col>20</xdr:col>
      <xdr:colOff>0</xdr:colOff>
      <xdr:row>42</xdr:row>
      <xdr:rowOff>28575</xdr:rowOff>
    </xdr:to>
    <xdr:sp>
      <xdr:nvSpPr>
        <xdr:cNvPr id="127" name="AutoShape 345"/>
        <xdr:cNvSpPr>
          <a:spLocks/>
        </xdr:cNvSpPr>
      </xdr:nvSpPr>
      <xdr:spPr>
        <a:xfrm>
          <a:off x="5153025" y="6210300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142875</xdr:rowOff>
    </xdr:from>
    <xdr:to>
      <xdr:col>8</xdr:col>
      <xdr:colOff>19050</xdr:colOff>
      <xdr:row>46</xdr:row>
      <xdr:rowOff>47625</xdr:rowOff>
    </xdr:to>
    <xdr:sp>
      <xdr:nvSpPr>
        <xdr:cNvPr id="128" name="AutoShape 346"/>
        <xdr:cNvSpPr>
          <a:spLocks/>
        </xdr:cNvSpPr>
      </xdr:nvSpPr>
      <xdr:spPr>
        <a:xfrm>
          <a:off x="1219200" y="6838950"/>
          <a:ext cx="11525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44</xdr:row>
      <xdr:rowOff>133350</xdr:rowOff>
    </xdr:from>
    <xdr:to>
      <xdr:col>16</xdr:col>
      <xdr:colOff>38100</xdr:colOff>
      <xdr:row>46</xdr:row>
      <xdr:rowOff>38100</xdr:rowOff>
    </xdr:to>
    <xdr:sp>
      <xdr:nvSpPr>
        <xdr:cNvPr id="129" name="AutoShape 347"/>
        <xdr:cNvSpPr>
          <a:spLocks/>
        </xdr:cNvSpPr>
      </xdr:nvSpPr>
      <xdr:spPr>
        <a:xfrm>
          <a:off x="3133725" y="6829425"/>
          <a:ext cx="12096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44</xdr:row>
      <xdr:rowOff>133350</xdr:rowOff>
    </xdr:from>
    <xdr:to>
      <xdr:col>22</xdr:col>
      <xdr:colOff>9525</xdr:colOff>
      <xdr:row>45</xdr:row>
      <xdr:rowOff>152400</xdr:rowOff>
    </xdr:to>
    <xdr:sp>
      <xdr:nvSpPr>
        <xdr:cNvPr id="130" name="AutoShape 348"/>
        <xdr:cNvSpPr>
          <a:spLocks/>
        </xdr:cNvSpPr>
      </xdr:nvSpPr>
      <xdr:spPr>
        <a:xfrm>
          <a:off x="4829175" y="6829425"/>
          <a:ext cx="10858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41</xdr:row>
      <xdr:rowOff>19050</xdr:rowOff>
    </xdr:from>
    <xdr:to>
      <xdr:col>23</xdr:col>
      <xdr:colOff>304800</xdr:colOff>
      <xdr:row>42</xdr:row>
      <xdr:rowOff>9525</xdr:rowOff>
    </xdr:to>
    <xdr:sp>
      <xdr:nvSpPr>
        <xdr:cNvPr id="131" name="AutoShape 349"/>
        <xdr:cNvSpPr>
          <a:spLocks/>
        </xdr:cNvSpPr>
      </xdr:nvSpPr>
      <xdr:spPr>
        <a:xfrm>
          <a:off x="6086475" y="6229350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19050</xdr:rowOff>
    </xdr:from>
    <xdr:to>
      <xdr:col>16</xdr:col>
      <xdr:colOff>285750</xdr:colOff>
      <xdr:row>42</xdr:row>
      <xdr:rowOff>9525</xdr:rowOff>
    </xdr:to>
    <xdr:sp>
      <xdr:nvSpPr>
        <xdr:cNvPr id="132" name="AutoShape 350"/>
        <xdr:cNvSpPr>
          <a:spLocks/>
        </xdr:cNvSpPr>
      </xdr:nvSpPr>
      <xdr:spPr>
        <a:xfrm>
          <a:off x="4305300" y="62293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19050</xdr:rowOff>
    </xdr:from>
    <xdr:to>
      <xdr:col>9</xdr:col>
      <xdr:colOff>285750</xdr:colOff>
      <xdr:row>42</xdr:row>
      <xdr:rowOff>9525</xdr:rowOff>
    </xdr:to>
    <xdr:sp>
      <xdr:nvSpPr>
        <xdr:cNvPr id="133" name="AutoShape 351"/>
        <xdr:cNvSpPr>
          <a:spLocks/>
        </xdr:cNvSpPr>
      </xdr:nvSpPr>
      <xdr:spPr>
        <a:xfrm>
          <a:off x="2581275" y="62293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19050</xdr:rowOff>
    </xdr:from>
    <xdr:to>
      <xdr:col>7</xdr:col>
      <xdr:colOff>285750</xdr:colOff>
      <xdr:row>42</xdr:row>
      <xdr:rowOff>9525</xdr:rowOff>
    </xdr:to>
    <xdr:sp>
      <xdr:nvSpPr>
        <xdr:cNvPr id="134" name="AutoShape 352"/>
        <xdr:cNvSpPr>
          <a:spLocks/>
        </xdr:cNvSpPr>
      </xdr:nvSpPr>
      <xdr:spPr>
        <a:xfrm>
          <a:off x="2038350" y="62293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55</xdr:row>
      <xdr:rowOff>0</xdr:rowOff>
    </xdr:from>
    <xdr:to>
      <xdr:col>19</xdr:col>
      <xdr:colOff>0</xdr:colOff>
      <xdr:row>56</xdr:row>
      <xdr:rowOff>28575</xdr:rowOff>
    </xdr:to>
    <xdr:sp>
      <xdr:nvSpPr>
        <xdr:cNvPr id="135" name="AutoShape 353"/>
        <xdr:cNvSpPr>
          <a:spLocks/>
        </xdr:cNvSpPr>
      </xdr:nvSpPr>
      <xdr:spPr>
        <a:xfrm>
          <a:off x="4838700" y="830580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55</xdr:row>
      <xdr:rowOff>0</xdr:rowOff>
    </xdr:from>
    <xdr:to>
      <xdr:col>20</xdr:col>
      <xdr:colOff>0</xdr:colOff>
      <xdr:row>56</xdr:row>
      <xdr:rowOff>28575</xdr:rowOff>
    </xdr:to>
    <xdr:sp>
      <xdr:nvSpPr>
        <xdr:cNvPr id="136" name="AutoShape 354"/>
        <xdr:cNvSpPr>
          <a:spLocks/>
        </xdr:cNvSpPr>
      </xdr:nvSpPr>
      <xdr:spPr>
        <a:xfrm>
          <a:off x="5153025" y="8305800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55</xdr:row>
      <xdr:rowOff>19050</xdr:rowOff>
    </xdr:from>
    <xdr:to>
      <xdr:col>23</xdr:col>
      <xdr:colOff>304800</xdr:colOff>
      <xdr:row>56</xdr:row>
      <xdr:rowOff>9525</xdr:rowOff>
    </xdr:to>
    <xdr:sp>
      <xdr:nvSpPr>
        <xdr:cNvPr id="137" name="AutoShape 355"/>
        <xdr:cNvSpPr>
          <a:spLocks/>
        </xdr:cNvSpPr>
      </xdr:nvSpPr>
      <xdr:spPr>
        <a:xfrm>
          <a:off x="6086475" y="8324850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19050</xdr:rowOff>
    </xdr:from>
    <xdr:to>
      <xdr:col>16</xdr:col>
      <xdr:colOff>285750</xdr:colOff>
      <xdr:row>56</xdr:row>
      <xdr:rowOff>9525</xdr:rowOff>
    </xdr:to>
    <xdr:sp>
      <xdr:nvSpPr>
        <xdr:cNvPr id="138" name="AutoShape 356"/>
        <xdr:cNvSpPr>
          <a:spLocks/>
        </xdr:cNvSpPr>
      </xdr:nvSpPr>
      <xdr:spPr>
        <a:xfrm>
          <a:off x="4305300" y="8324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19050</xdr:rowOff>
    </xdr:from>
    <xdr:to>
      <xdr:col>9</xdr:col>
      <xdr:colOff>285750</xdr:colOff>
      <xdr:row>56</xdr:row>
      <xdr:rowOff>9525</xdr:rowOff>
    </xdr:to>
    <xdr:sp>
      <xdr:nvSpPr>
        <xdr:cNvPr id="139" name="AutoShape 357"/>
        <xdr:cNvSpPr>
          <a:spLocks/>
        </xdr:cNvSpPr>
      </xdr:nvSpPr>
      <xdr:spPr>
        <a:xfrm>
          <a:off x="2581275" y="8324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285750</xdr:colOff>
      <xdr:row>56</xdr:row>
      <xdr:rowOff>9525</xdr:rowOff>
    </xdr:to>
    <xdr:sp>
      <xdr:nvSpPr>
        <xdr:cNvPr id="140" name="AutoShape 358"/>
        <xdr:cNvSpPr>
          <a:spLocks/>
        </xdr:cNvSpPr>
      </xdr:nvSpPr>
      <xdr:spPr>
        <a:xfrm>
          <a:off x="2038350" y="8324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</xdr:row>
      <xdr:rowOff>133350</xdr:rowOff>
    </xdr:from>
    <xdr:to>
      <xdr:col>6</xdr:col>
      <xdr:colOff>19050</xdr:colOff>
      <xdr:row>58</xdr:row>
      <xdr:rowOff>0</xdr:rowOff>
    </xdr:to>
    <xdr:sp>
      <xdr:nvSpPr>
        <xdr:cNvPr id="141" name="AutoShape 359"/>
        <xdr:cNvSpPr>
          <a:spLocks/>
        </xdr:cNvSpPr>
      </xdr:nvSpPr>
      <xdr:spPr>
        <a:xfrm>
          <a:off x="1562100" y="8601075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56</xdr:row>
      <xdr:rowOff>152400</xdr:rowOff>
    </xdr:from>
    <xdr:to>
      <xdr:col>8</xdr:col>
      <xdr:colOff>0</xdr:colOff>
      <xdr:row>58</xdr:row>
      <xdr:rowOff>19050</xdr:rowOff>
    </xdr:to>
    <xdr:sp>
      <xdr:nvSpPr>
        <xdr:cNvPr id="142" name="AutoShape 360"/>
        <xdr:cNvSpPr>
          <a:spLocks/>
        </xdr:cNvSpPr>
      </xdr:nvSpPr>
      <xdr:spPr>
        <a:xfrm>
          <a:off x="1885950" y="8620125"/>
          <a:ext cx="4667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57</xdr:row>
      <xdr:rowOff>0</xdr:rowOff>
    </xdr:from>
    <xdr:to>
      <xdr:col>13</xdr:col>
      <xdr:colOff>0</xdr:colOff>
      <xdr:row>58</xdr:row>
      <xdr:rowOff>28575</xdr:rowOff>
    </xdr:to>
    <xdr:sp>
      <xdr:nvSpPr>
        <xdr:cNvPr id="143" name="AutoShape 361"/>
        <xdr:cNvSpPr>
          <a:spLocks/>
        </xdr:cNvSpPr>
      </xdr:nvSpPr>
      <xdr:spPr>
        <a:xfrm>
          <a:off x="3457575" y="8629650"/>
          <a:ext cx="2762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0</xdr:rowOff>
    </xdr:from>
    <xdr:to>
      <xdr:col>15</xdr:col>
      <xdr:colOff>0</xdr:colOff>
      <xdr:row>58</xdr:row>
      <xdr:rowOff>28575</xdr:rowOff>
    </xdr:to>
    <xdr:sp>
      <xdr:nvSpPr>
        <xdr:cNvPr id="144" name="AutoShape 362"/>
        <xdr:cNvSpPr>
          <a:spLocks/>
        </xdr:cNvSpPr>
      </xdr:nvSpPr>
      <xdr:spPr>
        <a:xfrm>
          <a:off x="3876675" y="862965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57</xdr:row>
      <xdr:rowOff>0</xdr:rowOff>
    </xdr:from>
    <xdr:to>
      <xdr:col>20</xdr:col>
      <xdr:colOff>0</xdr:colOff>
      <xdr:row>58</xdr:row>
      <xdr:rowOff>28575</xdr:rowOff>
    </xdr:to>
    <xdr:sp>
      <xdr:nvSpPr>
        <xdr:cNvPr id="145" name="AutoShape 363"/>
        <xdr:cNvSpPr>
          <a:spLocks/>
        </xdr:cNvSpPr>
      </xdr:nvSpPr>
      <xdr:spPr>
        <a:xfrm>
          <a:off x="5153025" y="8629650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57</xdr:row>
      <xdr:rowOff>0</xdr:rowOff>
    </xdr:from>
    <xdr:to>
      <xdr:col>22</xdr:col>
      <xdr:colOff>0</xdr:colOff>
      <xdr:row>58</xdr:row>
      <xdr:rowOff>28575</xdr:rowOff>
    </xdr:to>
    <xdr:sp>
      <xdr:nvSpPr>
        <xdr:cNvPr id="146" name="AutoShape 364"/>
        <xdr:cNvSpPr>
          <a:spLocks/>
        </xdr:cNvSpPr>
      </xdr:nvSpPr>
      <xdr:spPr>
        <a:xfrm>
          <a:off x="5638800" y="862965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55</xdr:row>
      <xdr:rowOff>0</xdr:rowOff>
    </xdr:from>
    <xdr:to>
      <xdr:col>19</xdr:col>
      <xdr:colOff>0</xdr:colOff>
      <xdr:row>56</xdr:row>
      <xdr:rowOff>28575</xdr:rowOff>
    </xdr:to>
    <xdr:sp>
      <xdr:nvSpPr>
        <xdr:cNvPr id="147" name="AutoShape 365"/>
        <xdr:cNvSpPr>
          <a:spLocks/>
        </xdr:cNvSpPr>
      </xdr:nvSpPr>
      <xdr:spPr>
        <a:xfrm>
          <a:off x="4838700" y="8305800"/>
          <a:ext cx="2667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55</xdr:row>
      <xdr:rowOff>0</xdr:rowOff>
    </xdr:from>
    <xdr:to>
      <xdr:col>20</xdr:col>
      <xdr:colOff>0</xdr:colOff>
      <xdr:row>56</xdr:row>
      <xdr:rowOff>28575</xdr:rowOff>
    </xdr:to>
    <xdr:sp>
      <xdr:nvSpPr>
        <xdr:cNvPr id="148" name="AutoShape 366"/>
        <xdr:cNvSpPr>
          <a:spLocks/>
        </xdr:cNvSpPr>
      </xdr:nvSpPr>
      <xdr:spPr>
        <a:xfrm>
          <a:off x="5153025" y="8305800"/>
          <a:ext cx="3333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58</xdr:row>
      <xdr:rowOff>142875</xdr:rowOff>
    </xdr:from>
    <xdr:to>
      <xdr:col>8</xdr:col>
      <xdr:colOff>19050</xdr:colOff>
      <xdr:row>60</xdr:row>
      <xdr:rowOff>47625</xdr:rowOff>
    </xdr:to>
    <xdr:sp>
      <xdr:nvSpPr>
        <xdr:cNvPr id="149" name="AutoShape 367"/>
        <xdr:cNvSpPr>
          <a:spLocks/>
        </xdr:cNvSpPr>
      </xdr:nvSpPr>
      <xdr:spPr>
        <a:xfrm>
          <a:off x="1219200" y="8934450"/>
          <a:ext cx="11525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58</xdr:row>
      <xdr:rowOff>133350</xdr:rowOff>
    </xdr:from>
    <xdr:to>
      <xdr:col>16</xdr:col>
      <xdr:colOff>38100</xdr:colOff>
      <xdr:row>60</xdr:row>
      <xdr:rowOff>38100</xdr:rowOff>
    </xdr:to>
    <xdr:sp>
      <xdr:nvSpPr>
        <xdr:cNvPr id="150" name="AutoShape 368"/>
        <xdr:cNvSpPr>
          <a:spLocks/>
        </xdr:cNvSpPr>
      </xdr:nvSpPr>
      <xdr:spPr>
        <a:xfrm>
          <a:off x="3133725" y="8924925"/>
          <a:ext cx="12096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58</xdr:row>
      <xdr:rowOff>133350</xdr:rowOff>
    </xdr:from>
    <xdr:to>
      <xdr:col>22</xdr:col>
      <xdr:colOff>9525</xdr:colOff>
      <xdr:row>59</xdr:row>
      <xdr:rowOff>152400</xdr:rowOff>
    </xdr:to>
    <xdr:sp>
      <xdr:nvSpPr>
        <xdr:cNvPr id="151" name="AutoShape 369"/>
        <xdr:cNvSpPr>
          <a:spLocks/>
        </xdr:cNvSpPr>
      </xdr:nvSpPr>
      <xdr:spPr>
        <a:xfrm>
          <a:off x="4829175" y="8924925"/>
          <a:ext cx="10858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55</xdr:row>
      <xdr:rowOff>19050</xdr:rowOff>
    </xdr:from>
    <xdr:to>
      <xdr:col>23</xdr:col>
      <xdr:colOff>304800</xdr:colOff>
      <xdr:row>56</xdr:row>
      <xdr:rowOff>9525</xdr:rowOff>
    </xdr:to>
    <xdr:sp>
      <xdr:nvSpPr>
        <xdr:cNvPr id="152" name="AutoShape 370"/>
        <xdr:cNvSpPr>
          <a:spLocks/>
        </xdr:cNvSpPr>
      </xdr:nvSpPr>
      <xdr:spPr>
        <a:xfrm>
          <a:off x="6086475" y="8324850"/>
          <a:ext cx="3143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19050</xdr:rowOff>
    </xdr:from>
    <xdr:to>
      <xdr:col>16</xdr:col>
      <xdr:colOff>285750</xdr:colOff>
      <xdr:row>56</xdr:row>
      <xdr:rowOff>9525</xdr:rowOff>
    </xdr:to>
    <xdr:sp>
      <xdr:nvSpPr>
        <xdr:cNvPr id="153" name="AutoShape 371"/>
        <xdr:cNvSpPr>
          <a:spLocks/>
        </xdr:cNvSpPr>
      </xdr:nvSpPr>
      <xdr:spPr>
        <a:xfrm>
          <a:off x="4305300" y="8324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19050</xdr:rowOff>
    </xdr:from>
    <xdr:to>
      <xdr:col>9</xdr:col>
      <xdr:colOff>285750</xdr:colOff>
      <xdr:row>56</xdr:row>
      <xdr:rowOff>9525</xdr:rowOff>
    </xdr:to>
    <xdr:sp>
      <xdr:nvSpPr>
        <xdr:cNvPr id="154" name="AutoShape 372"/>
        <xdr:cNvSpPr>
          <a:spLocks/>
        </xdr:cNvSpPr>
      </xdr:nvSpPr>
      <xdr:spPr>
        <a:xfrm>
          <a:off x="2581275" y="8324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19050</xdr:rowOff>
    </xdr:from>
    <xdr:to>
      <xdr:col>7</xdr:col>
      <xdr:colOff>285750</xdr:colOff>
      <xdr:row>56</xdr:row>
      <xdr:rowOff>9525</xdr:rowOff>
    </xdr:to>
    <xdr:sp>
      <xdr:nvSpPr>
        <xdr:cNvPr id="155" name="AutoShape 373"/>
        <xdr:cNvSpPr>
          <a:spLocks/>
        </xdr:cNvSpPr>
      </xdr:nvSpPr>
      <xdr:spPr>
        <a:xfrm>
          <a:off x="2038350" y="8324850"/>
          <a:ext cx="2857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92</xdr:row>
      <xdr:rowOff>66675</xdr:rowOff>
    </xdr:from>
    <xdr:to>
      <xdr:col>59</xdr:col>
      <xdr:colOff>19050</xdr:colOff>
      <xdr:row>108</xdr:row>
      <xdr:rowOff>104775</xdr:rowOff>
    </xdr:to>
    <xdr:sp>
      <xdr:nvSpPr>
        <xdr:cNvPr id="156" name="AutoShape 374"/>
        <xdr:cNvSpPr>
          <a:spLocks/>
        </xdr:cNvSpPr>
      </xdr:nvSpPr>
      <xdr:spPr>
        <a:xfrm>
          <a:off x="7734300" y="14192250"/>
          <a:ext cx="2924175" cy="2628900"/>
        </a:xfrm>
        <a:prstGeom prst="bracketPair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109</xdr:row>
      <xdr:rowOff>28575</xdr:rowOff>
    </xdr:from>
    <xdr:to>
      <xdr:col>55</xdr:col>
      <xdr:colOff>76200</xdr:colOff>
      <xdr:row>113</xdr:row>
      <xdr:rowOff>28575</xdr:rowOff>
    </xdr:to>
    <xdr:sp>
      <xdr:nvSpPr>
        <xdr:cNvPr id="157" name="AutoShape 375"/>
        <xdr:cNvSpPr>
          <a:spLocks/>
        </xdr:cNvSpPr>
      </xdr:nvSpPr>
      <xdr:spPr>
        <a:xfrm>
          <a:off x="7943850" y="16906875"/>
          <a:ext cx="1838325" cy="647700"/>
        </a:xfrm>
        <a:prstGeom prst="bracketPair">
          <a:avLst>
            <a:gd name="adj" fmla="val -42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133350</xdr:colOff>
      <xdr:row>109</xdr:row>
      <xdr:rowOff>0</xdr:rowOff>
    </xdr:from>
    <xdr:to>
      <xdr:col>58</xdr:col>
      <xdr:colOff>95250</xdr:colOff>
      <xdr:row>112</xdr:row>
      <xdr:rowOff>152400</xdr:rowOff>
    </xdr:to>
    <xdr:sp>
      <xdr:nvSpPr>
        <xdr:cNvPr id="158" name="AutoShape 376"/>
        <xdr:cNvSpPr>
          <a:spLocks/>
        </xdr:cNvSpPr>
      </xdr:nvSpPr>
      <xdr:spPr>
        <a:xfrm>
          <a:off x="10086975" y="16878300"/>
          <a:ext cx="400050" cy="638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104</xdr:row>
      <xdr:rowOff>66675</xdr:rowOff>
    </xdr:from>
    <xdr:to>
      <xdr:col>58</xdr:col>
      <xdr:colOff>66675</xdr:colOff>
      <xdr:row>104</xdr:row>
      <xdr:rowOff>66675</xdr:rowOff>
    </xdr:to>
    <xdr:sp>
      <xdr:nvSpPr>
        <xdr:cNvPr id="159" name="Line 379"/>
        <xdr:cNvSpPr>
          <a:spLocks/>
        </xdr:cNvSpPr>
      </xdr:nvSpPr>
      <xdr:spPr>
        <a:xfrm>
          <a:off x="7867650" y="16135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7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57300" y="266700"/>
          <a:ext cx="17335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9525</xdr:rowOff>
    </xdr:from>
    <xdr:to>
      <xdr:col>8</xdr:col>
      <xdr:colOff>561975</xdr:colOff>
      <xdr:row>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590925" y="257175"/>
          <a:ext cx="5429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</xdr:row>
      <xdr:rowOff>0</xdr:rowOff>
    </xdr:from>
    <xdr:to>
      <xdr:col>11</xdr:col>
      <xdr:colOff>95250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800100"/>
          <a:ext cx="425767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6</xdr:col>
      <xdr:colOff>581025</xdr:colOff>
      <xdr:row>24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1247775" y="3171825"/>
          <a:ext cx="17430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11</xdr:col>
      <xdr:colOff>19050</xdr:colOff>
      <xdr:row>25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3590925" y="3162300"/>
          <a:ext cx="17430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9525</xdr:rowOff>
    </xdr:from>
    <xdr:to>
      <xdr:col>4</xdr:col>
      <xdr:colOff>571500</xdr:colOff>
      <xdr:row>40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1247775" y="5467350"/>
          <a:ext cx="5715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38</xdr:row>
      <xdr:rowOff>0</xdr:rowOff>
    </xdr:from>
    <xdr:to>
      <xdr:col>7</xdr:col>
      <xdr:colOff>9525</xdr:colOff>
      <xdr:row>41</xdr:row>
      <xdr:rowOff>19050</xdr:rowOff>
    </xdr:to>
    <xdr:sp>
      <xdr:nvSpPr>
        <xdr:cNvPr id="7" name="AutoShape 9"/>
        <xdr:cNvSpPr>
          <a:spLocks/>
        </xdr:cNvSpPr>
      </xdr:nvSpPr>
      <xdr:spPr>
        <a:xfrm>
          <a:off x="2428875" y="5457825"/>
          <a:ext cx="5715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9</xdr:col>
      <xdr:colOff>28575</xdr:colOff>
      <xdr:row>41</xdr:row>
      <xdr:rowOff>9525</xdr:rowOff>
    </xdr:to>
    <xdr:sp>
      <xdr:nvSpPr>
        <xdr:cNvPr id="8" name="AutoShape 10"/>
        <xdr:cNvSpPr>
          <a:spLocks/>
        </xdr:cNvSpPr>
      </xdr:nvSpPr>
      <xdr:spPr>
        <a:xfrm>
          <a:off x="3581400" y="5457825"/>
          <a:ext cx="6000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0</xdr:rowOff>
    </xdr:from>
    <xdr:to>
      <xdr:col>11</xdr:col>
      <xdr:colOff>104775</xdr:colOff>
      <xdr:row>17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1162050" y="1952625"/>
          <a:ext cx="42576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0</xdr:rowOff>
    </xdr:from>
    <xdr:to>
      <xdr:col>11</xdr:col>
      <xdr:colOff>114300</xdr:colOff>
      <xdr:row>21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1152525" y="2543175"/>
          <a:ext cx="427672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10</xdr:row>
      <xdr:rowOff>0</xdr:rowOff>
    </xdr:from>
    <xdr:to>
      <xdr:col>11</xdr:col>
      <xdr:colOff>104775</xdr:colOff>
      <xdr:row>13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1152525" y="1362075"/>
          <a:ext cx="42672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38100</xdr:rowOff>
    </xdr:from>
    <xdr:to>
      <xdr:col>11</xdr:col>
      <xdr:colOff>209550</xdr:colOff>
      <xdr:row>21</xdr:row>
      <xdr:rowOff>47625</xdr:rowOff>
    </xdr:to>
    <xdr:sp>
      <xdr:nvSpPr>
        <xdr:cNvPr id="12" name="AutoShape 18"/>
        <xdr:cNvSpPr>
          <a:spLocks/>
        </xdr:cNvSpPr>
      </xdr:nvSpPr>
      <xdr:spPr>
        <a:xfrm>
          <a:off x="1066800" y="771525"/>
          <a:ext cx="4457700" cy="2343150"/>
        </a:xfrm>
        <a:prstGeom prst="bracketPair">
          <a:avLst>
            <a:gd name="adj" fmla="val -4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28575</xdr:rowOff>
    </xdr:from>
    <xdr:to>
      <xdr:col>1</xdr:col>
      <xdr:colOff>523875</xdr:colOff>
      <xdr:row>21</xdr:row>
      <xdr:rowOff>9525</xdr:rowOff>
    </xdr:to>
    <xdr:sp>
      <xdr:nvSpPr>
        <xdr:cNvPr id="13" name="AutoShape 20"/>
        <xdr:cNvSpPr>
          <a:spLocks/>
        </xdr:cNvSpPr>
      </xdr:nvSpPr>
      <xdr:spPr>
        <a:xfrm>
          <a:off x="295275" y="762000"/>
          <a:ext cx="485775" cy="2314575"/>
        </a:xfrm>
        <a:prstGeom prst="bracketPair">
          <a:avLst>
            <a:gd name="adj" fmla="val -4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0</xdr:rowOff>
    </xdr:from>
    <xdr:to>
      <xdr:col>11</xdr:col>
      <xdr:colOff>104775</xdr:colOff>
      <xdr:row>21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1152525" y="2543175"/>
          <a:ext cx="42672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9525</xdr:rowOff>
    </xdr:from>
    <xdr:to>
      <xdr:col>6</xdr:col>
      <xdr:colOff>581025</xdr:colOff>
      <xdr:row>28</xdr:row>
      <xdr:rowOff>142875</xdr:rowOff>
    </xdr:to>
    <xdr:sp>
      <xdr:nvSpPr>
        <xdr:cNvPr id="15" name="AutoShape 26"/>
        <xdr:cNvSpPr>
          <a:spLocks/>
        </xdr:cNvSpPr>
      </xdr:nvSpPr>
      <xdr:spPr>
        <a:xfrm>
          <a:off x="1247775" y="3714750"/>
          <a:ext cx="17430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0</xdr:rowOff>
    </xdr:from>
    <xdr:to>
      <xdr:col>11</xdr:col>
      <xdr:colOff>19050</xdr:colOff>
      <xdr:row>29</xdr:row>
      <xdr:rowOff>9525</xdr:rowOff>
    </xdr:to>
    <xdr:sp>
      <xdr:nvSpPr>
        <xdr:cNvPr id="16" name="AutoShape 27"/>
        <xdr:cNvSpPr>
          <a:spLocks/>
        </xdr:cNvSpPr>
      </xdr:nvSpPr>
      <xdr:spPr>
        <a:xfrm>
          <a:off x="3590925" y="3705225"/>
          <a:ext cx="17430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9525</xdr:rowOff>
    </xdr:from>
    <xdr:to>
      <xdr:col>6</xdr:col>
      <xdr:colOff>581025</xdr:colOff>
      <xdr:row>32</xdr:row>
      <xdr:rowOff>142875</xdr:rowOff>
    </xdr:to>
    <xdr:sp>
      <xdr:nvSpPr>
        <xdr:cNvPr id="17" name="AutoShape 28"/>
        <xdr:cNvSpPr>
          <a:spLocks/>
        </xdr:cNvSpPr>
      </xdr:nvSpPr>
      <xdr:spPr>
        <a:xfrm>
          <a:off x="1247775" y="4295775"/>
          <a:ext cx="17430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0</xdr:rowOff>
    </xdr:from>
    <xdr:to>
      <xdr:col>11</xdr:col>
      <xdr:colOff>19050</xdr:colOff>
      <xdr:row>33</xdr:row>
      <xdr:rowOff>9525</xdr:rowOff>
    </xdr:to>
    <xdr:sp>
      <xdr:nvSpPr>
        <xdr:cNvPr id="18" name="AutoShape 29"/>
        <xdr:cNvSpPr>
          <a:spLocks/>
        </xdr:cNvSpPr>
      </xdr:nvSpPr>
      <xdr:spPr>
        <a:xfrm>
          <a:off x="3590925" y="4286250"/>
          <a:ext cx="17430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9525</xdr:rowOff>
    </xdr:from>
    <xdr:to>
      <xdr:col>6</xdr:col>
      <xdr:colOff>581025</xdr:colOff>
      <xdr:row>36</xdr:row>
      <xdr:rowOff>142875</xdr:rowOff>
    </xdr:to>
    <xdr:sp>
      <xdr:nvSpPr>
        <xdr:cNvPr id="19" name="AutoShape 30"/>
        <xdr:cNvSpPr>
          <a:spLocks/>
        </xdr:cNvSpPr>
      </xdr:nvSpPr>
      <xdr:spPr>
        <a:xfrm>
          <a:off x="1247775" y="4876800"/>
          <a:ext cx="17430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34</xdr:row>
      <xdr:rowOff>0</xdr:rowOff>
    </xdr:from>
    <xdr:to>
      <xdr:col>11</xdr:col>
      <xdr:colOff>19050</xdr:colOff>
      <xdr:row>37</xdr:row>
      <xdr:rowOff>0</xdr:rowOff>
    </xdr:to>
    <xdr:sp>
      <xdr:nvSpPr>
        <xdr:cNvPr id="20" name="AutoShape 31"/>
        <xdr:cNvSpPr>
          <a:spLocks/>
        </xdr:cNvSpPr>
      </xdr:nvSpPr>
      <xdr:spPr>
        <a:xfrm>
          <a:off x="3590925" y="4867275"/>
          <a:ext cx="1743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9525</xdr:rowOff>
    </xdr:from>
    <xdr:to>
      <xdr:col>1</xdr:col>
      <xdr:colOff>523875</xdr:colOff>
      <xdr:row>36</xdr:row>
      <xdr:rowOff>152400</xdr:rowOff>
    </xdr:to>
    <xdr:sp>
      <xdr:nvSpPr>
        <xdr:cNvPr id="21" name="AutoShape 32"/>
        <xdr:cNvSpPr>
          <a:spLocks/>
        </xdr:cNvSpPr>
      </xdr:nvSpPr>
      <xdr:spPr>
        <a:xfrm>
          <a:off x="285750" y="3171825"/>
          <a:ext cx="495300" cy="2209800"/>
        </a:xfrm>
        <a:prstGeom prst="bracketPair">
          <a:avLst>
            <a:gd name="adj" fmla="val -4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95250</xdr:rowOff>
    </xdr:from>
    <xdr:to>
      <xdr:col>11</xdr:col>
      <xdr:colOff>161925</xdr:colOff>
      <xdr:row>37</xdr:row>
      <xdr:rowOff>0</xdr:rowOff>
    </xdr:to>
    <xdr:sp>
      <xdr:nvSpPr>
        <xdr:cNvPr id="22" name="AutoShape 33"/>
        <xdr:cNvSpPr>
          <a:spLocks/>
        </xdr:cNvSpPr>
      </xdr:nvSpPr>
      <xdr:spPr>
        <a:xfrm>
          <a:off x="1076325" y="3162300"/>
          <a:ext cx="4400550" cy="2228850"/>
        </a:xfrm>
        <a:prstGeom prst="bracketPair">
          <a:avLst>
            <a:gd name="adj" fmla="val -4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9525</xdr:rowOff>
    </xdr:from>
    <xdr:to>
      <xdr:col>4</xdr:col>
      <xdr:colOff>571500</xdr:colOff>
      <xdr:row>44</xdr:row>
      <xdr:rowOff>152400</xdr:rowOff>
    </xdr:to>
    <xdr:sp>
      <xdr:nvSpPr>
        <xdr:cNvPr id="23" name="AutoShape 34"/>
        <xdr:cNvSpPr>
          <a:spLocks/>
        </xdr:cNvSpPr>
      </xdr:nvSpPr>
      <xdr:spPr>
        <a:xfrm>
          <a:off x="1247775" y="6115050"/>
          <a:ext cx="5715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42</xdr:row>
      <xdr:rowOff>0</xdr:rowOff>
    </xdr:from>
    <xdr:to>
      <xdr:col>7</xdr:col>
      <xdr:colOff>9525</xdr:colOff>
      <xdr:row>45</xdr:row>
      <xdr:rowOff>19050</xdr:rowOff>
    </xdr:to>
    <xdr:sp>
      <xdr:nvSpPr>
        <xdr:cNvPr id="24" name="AutoShape 35"/>
        <xdr:cNvSpPr>
          <a:spLocks/>
        </xdr:cNvSpPr>
      </xdr:nvSpPr>
      <xdr:spPr>
        <a:xfrm>
          <a:off x="2428875" y="6105525"/>
          <a:ext cx="5715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9</xdr:col>
      <xdr:colOff>28575</xdr:colOff>
      <xdr:row>45</xdr:row>
      <xdr:rowOff>9525</xdr:rowOff>
    </xdr:to>
    <xdr:sp>
      <xdr:nvSpPr>
        <xdr:cNvPr id="25" name="AutoShape 36"/>
        <xdr:cNvSpPr>
          <a:spLocks/>
        </xdr:cNvSpPr>
      </xdr:nvSpPr>
      <xdr:spPr>
        <a:xfrm>
          <a:off x="3581400" y="6105525"/>
          <a:ext cx="6000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9525</xdr:rowOff>
    </xdr:from>
    <xdr:to>
      <xdr:col>4</xdr:col>
      <xdr:colOff>571500</xdr:colOff>
      <xdr:row>48</xdr:row>
      <xdr:rowOff>152400</xdr:rowOff>
    </xdr:to>
    <xdr:sp>
      <xdr:nvSpPr>
        <xdr:cNvPr id="26" name="AutoShape 37"/>
        <xdr:cNvSpPr>
          <a:spLocks/>
        </xdr:cNvSpPr>
      </xdr:nvSpPr>
      <xdr:spPr>
        <a:xfrm>
          <a:off x="1247775" y="6800850"/>
          <a:ext cx="5715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0</xdr:rowOff>
    </xdr:from>
    <xdr:to>
      <xdr:col>7</xdr:col>
      <xdr:colOff>9525</xdr:colOff>
      <xdr:row>49</xdr:row>
      <xdr:rowOff>19050</xdr:rowOff>
    </xdr:to>
    <xdr:sp>
      <xdr:nvSpPr>
        <xdr:cNvPr id="27" name="AutoShape 38"/>
        <xdr:cNvSpPr>
          <a:spLocks/>
        </xdr:cNvSpPr>
      </xdr:nvSpPr>
      <xdr:spPr>
        <a:xfrm>
          <a:off x="2428875" y="6791325"/>
          <a:ext cx="5715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9</xdr:col>
      <xdr:colOff>28575</xdr:colOff>
      <xdr:row>49</xdr:row>
      <xdr:rowOff>9525</xdr:rowOff>
    </xdr:to>
    <xdr:sp>
      <xdr:nvSpPr>
        <xdr:cNvPr id="28" name="AutoShape 39"/>
        <xdr:cNvSpPr>
          <a:spLocks/>
        </xdr:cNvSpPr>
      </xdr:nvSpPr>
      <xdr:spPr>
        <a:xfrm>
          <a:off x="3581400" y="6791325"/>
          <a:ext cx="6000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4</xdr:col>
      <xdr:colOff>571500</xdr:colOff>
      <xdr:row>52</xdr:row>
      <xdr:rowOff>152400</xdr:rowOff>
    </xdr:to>
    <xdr:sp>
      <xdr:nvSpPr>
        <xdr:cNvPr id="29" name="AutoShape 40"/>
        <xdr:cNvSpPr>
          <a:spLocks/>
        </xdr:cNvSpPr>
      </xdr:nvSpPr>
      <xdr:spPr>
        <a:xfrm>
          <a:off x="1247775" y="7486650"/>
          <a:ext cx="5715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50</xdr:row>
      <xdr:rowOff>0</xdr:rowOff>
    </xdr:from>
    <xdr:to>
      <xdr:col>7</xdr:col>
      <xdr:colOff>9525</xdr:colOff>
      <xdr:row>53</xdr:row>
      <xdr:rowOff>0</xdr:rowOff>
    </xdr:to>
    <xdr:sp>
      <xdr:nvSpPr>
        <xdr:cNvPr id="30" name="AutoShape 41"/>
        <xdr:cNvSpPr>
          <a:spLocks/>
        </xdr:cNvSpPr>
      </xdr:nvSpPr>
      <xdr:spPr>
        <a:xfrm>
          <a:off x="2428875" y="7477125"/>
          <a:ext cx="5715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9</xdr:col>
      <xdr:colOff>28575</xdr:colOff>
      <xdr:row>53</xdr:row>
      <xdr:rowOff>0</xdr:rowOff>
    </xdr:to>
    <xdr:sp>
      <xdr:nvSpPr>
        <xdr:cNvPr id="31" name="AutoShape 42"/>
        <xdr:cNvSpPr>
          <a:spLocks/>
        </xdr:cNvSpPr>
      </xdr:nvSpPr>
      <xdr:spPr>
        <a:xfrm>
          <a:off x="3581400" y="7477125"/>
          <a:ext cx="6000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38</xdr:row>
      <xdr:rowOff>0</xdr:rowOff>
    </xdr:from>
    <xdr:to>
      <xdr:col>11</xdr:col>
      <xdr:colOff>28575</xdr:colOff>
      <xdr:row>41</xdr:row>
      <xdr:rowOff>9525</xdr:rowOff>
    </xdr:to>
    <xdr:sp>
      <xdr:nvSpPr>
        <xdr:cNvPr id="32" name="AutoShape 49"/>
        <xdr:cNvSpPr>
          <a:spLocks/>
        </xdr:cNvSpPr>
      </xdr:nvSpPr>
      <xdr:spPr>
        <a:xfrm>
          <a:off x="4743450" y="5457825"/>
          <a:ext cx="6000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11</xdr:col>
      <xdr:colOff>19050</xdr:colOff>
      <xdr:row>45</xdr:row>
      <xdr:rowOff>9525</xdr:rowOff>
    </xdr:to>
    <xdr:sp>
      <xdr:nvSpPr>
        <xdr:cNvPr id="33" name="AutoShape 50"/>
        <xdr:cNvSpPr>
          <a:spLocks/>
        </xdr:cNvSpPr>
      </xdr:nvSpPr>
      <xdr:spPr>
        <a:xfrm>
          <a:off x="4733925" y="6105525"/>
          <a:ext cx="6000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9525</xdr:rowOff>
    </xdr:from>
    <xdr:to>
      <xdr:col>11</xdr:col>
      <xdr:colOff>9525</xdr:colOff>
      <xdr:row>49</xdr:row>
      <xdr:rowOff>0</xdr:rowOff>
    </xdr:to>
    <xdr:sp>
      <xdr:nvSpPr>
        <xdr:cNvPr id="34" name="AutoShape 51"/>
        <xdr:cNvSpPr>
          <a:spLocks/>
        </xdr:cNvSpPr>
      </xdr:nvSpPr>
      <xdr:spPr>
        <a:xfrm>
          <a:off x="4733925" y="6800850"/>
          <a:ext cx="590550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50</xdr:row>
      <xdr:rowOff>0</xdr:rowOff>
    </xdr:from>
    <xdr:to>
      <xdr:col>11</xdr:col>
      <xdr:colOff>19050</xdr:colOff>
      <xdr:row>53</xdr:row>
      <xdr:rowOff>0</xdr:rowOff>
    </xdr:to>
    <xdr:sp>
      <xdr:nvSpPr>
        <xdr:cNvPr id="35" name="AutoShape 52"/>
        <xdr:cNvSpPr>
          <a:spLocks/>
        </xdr:cNvSpPr>
      </xdr:nvSpPr>
      <xdr:spPr>
        <a:xfrm>
          <a:off x="4743450" y="7477125"/>
          <a:ext cx="5905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38100</xdr:rowOff>
    </xdr:from>
    <xdr:to>
      <xdr:col>1</xdr:col>
      <xdr:colOff>542925</xdr:colOff>
      <xdr:row>52</xdr:row>
      <xdr:rowOff>142875</xdr:rowOff>
    </xdr:to>
    <xdr:sp>
      <xdr:nvSpPr>
        <xdr:cNvPr id="36" name="AutoShape 53"/>
        <xdr:cNvSpPr>
          <a:spLocks/>
        </xdr:cNvSpPr>
      </xdr:nvSpPr>
      <xdr:spPr>
        <a:xfrm>
          <a:off x="266700" y="5429250"/>
          <a:ext cx="533400" cy="2552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37</xdr:row>
      <xdr:rowOff>38100</xdr:rowOff>
    </xdr:from>
    <xdr:to>
      <xdr:col>7</xdr:col>
      <xdr:colOff>114300</xdr:colOff>
      <xdr:row>53</xdr:row>
      <xdr:rowOff>0</xdr:rowOff>
    </xdr:to>
    <xdr:sp>
      <xdr:nvSpPr>
        <xdr:cNvPr id="37" name="AutoShape 61"/>
        <xdr:cNvSpPr>
          <a:spLocks/>
        </xdr:cNvSpPr>
      </xdr:nvSpPr>
      <xdr:spPr>
        <a:xfrm>
          <a:off x="1085850" y="5429250"/>
          <a:ext cx="2019300" cy="2571750"/>
        </a:xfrm>
        <a:prstGeom prst="bracketPair">
          <a:avLst>
            <a:gd name="adj" fmla="val -4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37</xdr:row>
      <xdr:rowOff>38100</xdr:rowOff>
    </xdr:from>
    <xdr:to>
      <xdr:col>9</xdr:col>
      <xdr:colOff>152400</xdr:colOff>
      <xdr:row>53</xdr:row>
      <xdr:rowOff>0</xdr:rowOff>
    </xdr:to>
    <xdr:sp>
      <xdr:nvSpPr>
        <xdr:cNvPr id="38" name="AutoShape 62"/>
        <xdr:cNvSpPr>
          <a:spLocks/>
        </xdr:cNvSpPr>
      </xdr:nvSpPr>
      <xdr:spPr>
        <a:xfrm>
          <a:off x="3429000" y="5429250"/>
          <a:ext cx="876300" cy="2571750"/>
        </a:xfrm>
        <a:prstGeom prst="bracketPair">
          <a:avLst>
            <a:gd name="adj" fmla="val -4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37</xdr:row>
      <xdr:rowOff>47625</xdr:rowOff>
    </xdr:from>
    <xdr:to>
      <xdr:col>11</xdr:col>
      <xdr:colOff>142875</xdr:colOff>
      <xdr:row>53</xdr:row>
      <xdr:rowOff>0</xdr:rowOff>
    </xdr:to>
    <xdr:sp>
      <xdr:nvSpPr>
        <xdr:cNvPr id="39" name="AutoShape 63"/>
        <xdr:cNvSpPr>
          <a:spLocks/>
        </xdr:cNvSpPr>
      </xdr:nvSpPr>
      <xdr:spPr>
        <a:xfrm>
          <a:off x="4638675" y="5438775"/>
          <a:ext cx="819150" cy="2562225"/>
        </a:xfrm>
        <a:prstGeom prst="bracketPair">
          <a:avLst>
            <a:gd name="adj" fmla="val -4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10</xdr:row>
      <xdr:rowOff>0</xdr:rowOff>
    </xdr:from>
    <xdr:to>
      <xdr:col>11</xdr:col>
      <xdr:colOff>95250</xdr:colOff>
      <xdr:row>13</xdr:row>
      <xdr:rowOff>0</xdr:rowOff>
    </xdr:to>
    <xdr:sp>
      <xdr:nvSpPr>
        <xdr:cNvPr id="40" name="AutoShape 64"/>
        <xdr:cNvSpPr>
          <a:spLocks/>
        </xdr:cNvSpPr>
      </xdr:nvSpPr>
      <xdr:spPr>
        <a:xfrm>
          <a:off x="1152525" y="1362075"/>
          <a:ext cx="42576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14</xdr:row>
      <xdr:rowOff>0</xdr:rowOff>
    </xdr:from>
    <xdr:to>
      <xdr:col>11</xdr:col>
      <xdr:colOff>95250</xdr:colOff>
      <xdr:row>17</xdr:row>
      <xdr:rowOff>0</xdr:rowOff>
    </xdr:to>
    <xdr:sp>
      <xdr:nvSpPr>
        <xdr:cNvPr id="41" name="AutoShape 65"/>
        <xdr:cNvSpPr>
          <a:spLocks/>
        </xdr:cNvSpPr>
      </xdr:nvSpPr>
      <xdr:spPr>
        <a:xfrm>
          <a:off x="1152525" y="1952625"/>
          <a:ext cx="42576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0</xdr:rowOff>
    </xdr:from>
    <xdr:to>
      <xdr:col>11</xdr:col>
      <xdr:colOff>95250</xdr:colOff>
      <xdr:row>21</xdr:row>
      <xdr:rowOff>0</xdr:rowOff>
    </xdr:to>
    <xdr:sp>
      <xdr:nvSpPr>
        <xdr:cNvPr id="42" name="AutoShape 66"/>
        <xdr:cNvSpPr>
          <a:spLocks/>
        </xdr:cNvSpPr>
      </xdr:nvSpPr>
      <xdr:spPr>
        <a:xfrm>
          <a:off x="1152525" y="2543175"/>
          <a:ext cx="42576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53</xdr:row>
      <xdr:rowOff>66675</xdr:rowOff>
    </xdr:from>
    <xdr:to>
      <xdr:col>2</xdr:col>
      <xdr:colOff>66675</xdr:colOff>
      <xdr:row>62</xdr:row>
      <xdr:rowOff>66675</xdr:rowOff>
    </xdr:to>
    <xdr:sp>
      <xdr:nvSpPr>
        <xdr:cNvPr id="43" name="AutoShape 67"/>
        <xdr:cNvSpPr>
          <a:spLocks/>
        </xdr:cNvSpPr>
      </xdr:nvSpPr>
      <xdr:spPr>
        <a:xfrm>
          <a:off x="228600" y="8067675"/>
          <a:ext cx="647700" cy="1362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54</xdr:row>
      <xdr:rowOff>9525</xdr:rowOff>
    </xdr:from>
    <xdr:to>
      <xdr:col>5</xdr:col>
      <xdr:colOff>85725</xdr:colOff>
      <xdr:row>62</xdr:row>
      <xdr:rowOff>38100</xdr:rowOff>
    </xdr:to>
    <xdr:sp>
      <xdr:nvSpPr>
        <xdr:cNvPr id="44" name="AutoShape 68"/>
        <xdr:cNvSpPr>
          <a:spLocks/>
        </xdr:cNvSpPr>
      </xdr:nvSpPr>
      <xdr:spPr>
        <a:xfrm>
          <a:off x="1200150" y="8077200"/>
          <a:ext cx="714375" cy="1323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54</xdr:row>
      <xdr:rowOff>0</xdr:rowOff>
    </xdr:from>
    <xdr:to>
      <xdr:col>7</xdr:col>
      <xdr:colOff>28575</xdr:colOff>
      <xdr:row>62</xdr:row>
      <xdr:rowOff>47625</xdr:rowOff>
    </xdr:to>
    <xdr:sp>
      <xdr:nvSpPr>
        <xdr:cNvPr id="45" name="AutoShape 69"/>
        <xdr:cNvSpPr>
          <a:spLocks/>
        </xdr:cNvSpPr>
      </xdr:nvSpPr>
      <xdr:spPr>
        <a:xfrm>
          <a:off x="2381250" y="8067675"/>
          <a:ext cx="638175" cy="1343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85725</xdr:rowOff>
    </xdr:from>
    <xdr:to>
      <xdr:col>15</xdr:col>
      <xdr:colOff>409575</xdr:colOff>
      <xdr:row>28</xdr:row>
      <xdr:rowOff>152400</xdr:rowOff>
    </xdr:to>
    <xdr:sp>
      <xdr:nvSpPr>
        <xdr:cNvPr id="46" name="Rectangle 70"/>
        <xdr:cNvSpPr>
          <a:spLocks/>
        </xdr:cNvSpPr>
      </xdr:nvSpPr>
      <xdr:spPr>
        <a:xfrm>
          <a:off x="6858000" y="3152775"/>
          <a:ext cx="19145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476250</xdr:colOff>
      <xdr:row>22</xdr:row>
      <xdr:rowOff>38100</xdr:rowOff>
    </xdr:from>
    <xdr:to>
      <xdr:col>5</xdr:col>
      <xdr:colOff>76200</xdr:colOff>
      <xdr:row>25</xdr:row>
      <xdr:rowOff>38100</xdr:rowOff>
    </xdr:to>
    <xdr:pic>
      <xdr:nvPicPr>
        <xdr:cNvPr id="4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200400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22</xdr:row>
      <xdr:rowOff>9525</xdr:rowOff>
    </xdr:from>
    <xdr:to>
      <xdr:col>6</xdr:col>
      <xdr:colOff>114300</xdr:colOff>
      <xdr:row>25</xdr:row>
      <xdr:rowOff>9525</xdr:rowOff>
    </xdr:to>
    <xdr:pic>
      <xdr:nvPicPr>
        <xdr:cNvPr id="4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17182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22</xdr:row>
      <xdr:rowOff>0</xdr:rowOff>
    </xdr:from>
    <xdr:to>
      <xdr:col>9</xdr:col>
      <xdr:colOff>104775</xdr:colOff>
      <xdr:row>25</xdr:row>
      <xdr:rowOff>0</xdr:rowOff>
    </xdr:to>
    <xdr:pic>
      <xdr:nvPicPr>
        <xdr:cNvPr id="4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3162300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22</xdr:row>
      <xdr:rowOff>28575</xdr:rowOff>
    </xdr:from>
    <xdr:to>
      <xdr:col>10</xdr:col>
      <xdr:colOff>114300</xdr:colOff>
      <xdr:row>25</xdr:row>
      <xdr:rowOff>28575</xdr:rowOff>
    </xdr:to>
    <xdr:pic>
      <xdr:nvPicPr>
        <xdr:cNvPr id="5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19087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26</xdr:row>
      <xdr:rowOff>28575</xdr:rowOff>
    </xdr:from>
    <xdr:to>
      <xdr:col>5</xdr:col>
      <xdr:colOff>85725</xdr:colOff>
      <xdr:row>28</xdr:row>
      <xdr:rowOff>152400</xdr:rowOff>
    </xdr:to>
    <xdr:pic>
      <xdr:nvPicPr>
        <xdr:cNvPr id="5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733800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26</xdr:row>
      <xdr:rowOff>47625</xdr:rowOff>
    </xdr:from>
    <xdr:to>
      <xdr:col>6</xdr:col>
      <xdr:colOff>104775</xdr:colOff>
      <xdr:row>29</xdr:row>
      <xdr:rowOff>9525</xdr:rowOff>
    </xdr:to>
    <xdr:pic>
      <xdr:nvPicPr>
        <xdr:cNvPr id="5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752850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26</xdr:row>
      <xdr:rowOff>28575</xdr:rowOff>
    </xdr:from>
    <xdr:to>
      <xdr:col>9</xdr:col>
      <xdr:colOff>95250</xdr:colOff>
      <xdr:row>28</xdr:row>
      <xdr:rowOff>152400</xdr:rowOff>
    </xdr:to>
    <xdr:pic>
      <xdr:nvPicPr>
        <xdr:cNvPr id="5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733800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26</xdr:row>
      <xdr:rowOff>28575</xdr:rowOff>
    </xdr:from>
    <xdr:to>
      <xdr:col>10</xdr:col>
      <xdr:colOff>114300</xdr:colOff>
      <xdr:row>28</xdr:row>
      <xdr:rowOff>152400</xdr:rowOff>
    </xdr:to>
    <xdr:pic>
      <xdr:nvPicPr>
        <xdr:cNvPr id="5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733800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30</xdr:row>
      <xdr:rowOff>28575</xdr:rowOff>
    </xdr:from>
    <xdr:to>
      <xdr:col>5</xdr:col>
      <xdr:colOff>85725</xdr:colOff>
      <xdr:row>32</xdr:row>
      <xdr:rowOff>152400</xdr:rowOff>
    </xdr:to>
    <xdr:pic>
      <xdr:nvPicPr>
        <xdr:cNvPr id="5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31482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30</xdr:row>
      <xdr:rowOff>47625</xdr:rowOff>
    </xdr:from>
    <xdr:to>
      <xdr:col>6</xdr:col>
      <xdr:colOff>104775</xdr:colOff>
      <xdr:row>33</xdr:row>
      <xdr:rowOff>9525</xdr:rowOff>
    </xdr:to>
    <xdr:pic>
      <xdr:nvPicPr>
        <xdr:cNvPr id="5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33387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30</xdr:row>
      <xdr:rowOff>38100</xdr:rowOff>
    </xdr:from>
    <xdr:to>
      <xdr:col>9</xdr:col>
      <xdr:colOff>104775</xdr:colOff>
      <xdr:row>33</xdr:row>
      <xdr:rowOff>0</xdr:rowOff>
    </xdr:to>
    <xdr:pic>
      <xdr:nvPicPr>
        <xdr:cNvPr id="5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324350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30</xdr:row>
      <xdr:rowOff>28575</xdr:rowOff>
    </xdr:from>
    <xdr:to>
      <xdr:col>10</xdr:col>
      <xdr:colOff>114300</xdr:colOff>
      <xdr:row>32</xdr:row>
      <xdr:rowOff>152400</xdr:rowOff>
    </xdr:to>
    <xdr:pic>
      <xdr:nvPicPr>
        <xdr:cNvPr id="5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1482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34</xdr:row>
      <xdr:rowOff>28575</xdr:rowOff>
    </xdr:from>
    <xdr:to>
      <xdr:col>5</xdr:col>
      <xdr:colOff>85725</xdr:colOff>
      <xdr:row>36</xdr:row>
      <xdr:rowOff>152400</xdr:rowOff>
    </xdr:to>
    <xdr:pic>
      <xdr:nvPicPr>
        <xdr:cNvPr id="5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895850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34</xdr:row>
      <xdr:rowOff>38100</xdr:rowOff>
    </xdr:from>
    <xdr:to>
      <xdr:col>6</xdr:col>
      <xdr:colOff>104775</xdr:colOff>
      <xdr:row>37</xdr:row>
      <xdr:rowOff>0</xdr:rowOff>
    </xdr:to>
    <xdr:pic>
      <xdr:nvPicPr>
        <xdr:cNvPr id="6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90537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34</xdr:row>
      <xdr:rowOff>38100</xdr:rowOff>
    </xdr:from>
    <xdr:to>
      <xdr:col>9</xdr:col>
      <xdr:colOff>104775</xdr:colOff>
      <xdr:row>37</xdr:row>
      <xdr:rowOff>0</xdr:rowOff>
    </xdr:to>
    <xdr:pic>
      <xdr:nvPicPr>
        <xdr:cNvPr id="6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90537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34</xdr:row>
      <xdr:rowOff>28575</xdr:rowOff>
    </xdr:from>
    <xdr:to>
      <xdr:col>10</xdr:col>
      <xdr:colOff>114300</xdr:colOff>
      <xdr:row>36</xdr:row>
      <xdr:rowOff>152400</xdr:rowOff>
    </xdr:to>
    <xdr:pic>
      <xdr:nvPicPr>
        <xdr:cNvPr id="6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895850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123825</xdr:rowOff>
    </xdr:from>
    <xdr:to>
      <xdr:col>5</xdr:col>
      <xdr:colOff>123825</xdr:colOff>
      <xdr:row>5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438150" y="4476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</xdr:row>
      <xdr:rowOff>0</xdr:rowOff>
    </xdr:from>
    <xdr:to>
      <xdr:col>9</xdr:col>
      <xdr:colOff>104775</xdr:colOff>
      <xdr:row>5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543175" y="4857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9525</xdr:rowOff>
    </xdr:from>
    <xdr:to>
      <xdr:col>5</xdr:col>
      <xdr:colOff>152400</xdr:colOff>
      <xdr:row>14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428625" y="1790700"/>
          <a:ext cx="13906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0</xdr:rowOff>
    </xdr:from>
    <xdr:to>
      <xdr:col>9</xdr:col>
      <xdr:colOff>123825</xdr:colOff>
      <xdr:row>13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2543175" y="1781175"/>
          <a:ext cx="619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19</xdr:row>
      <xdr:rowOff>0</xdr:rowOff>
    </xdr:from>
    <xdr:to>
      <xdr:col>9</xdr:col>
      <xdr:colOff>104775</xdr:colOff>
      <xdr:row>21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552700" y="3076575"/>
          <a:ext cx="5905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9525</xdr:rowOff>
    </xdr:from>
    <xdr:to>
      <xdr:col>5</xdr:col>
      <xdr:colOff>123825</xdr:colOff>
      <xdr:row>18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09575" y="2438400"/>
          <a:ext cx="1381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9525</xdr:rowOff>
    </xdr:from>
    <xdr:to>
      <xdr:col>5</xdr:col>
      <xdr:colOff>152400</xdr:colOff>
      <xdr:row>30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419100" y="4381500"/>
          <a:ext cx="140017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27</xdr:row>
      <xdr:rowOff>0</xdr:rowOff>
    </xdr:from>
    <xdr:to>
      <xdr:col>12</xdr:col>
      <xdr:colOff>0</xdr:colOff>
      <xdr:row>30</xdr:row>
      <xdr:rowOff>19050</xdr:rowOff>
    </xdr:to>
    <xdr:sp>
      <xdr:nvSpPr>
        <xdr:cNvPr id="8" name="AutoShape 9"/>
        <xdr:cNvSpPr>
          <a:spLocks/>
        </xdr:cNvSpPr>
      </xdr:nvSpPr>
      <xdr:spPr>
        <a:xfrm>
          <a:off x="2200275" y="4371975"/>
          <a:ext cx="26479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9</xdr:col>
      <xdr:colOff>104775</xdr:colOff>
      <xdr:row>17</xdr:row>
      <xdr:rowOff>152400</xdr:rowOff>
    </xdr:to>
    <xdr:sp>
      <xdr:nvSpPr>
        <xdr:cNvPr id="9" name="AutoShape 11"/>
        <xdr:cNvSpPr>
          <a:spLocks/>
        </xdr:cNvSpPr>
      </xdr:nvSpPr>
      <xdr:spPr>
        <a:xfrm>
          <a:off x="2552700" y="2428875"/>
          <a:ext cx="5905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9525</xdr:rowOff>
    </xdr:from>
    <xdr:to>
      <xdr:col>5</xdr:col>
      <xdr:colOff>123825</xdr:colOff>
      <xdr:row>22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409575" y="3086100"/>
          <a:ext cx="1381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9525</xdr:rowOff>
    </xdr:from>
    <xdr:to>
      <xdr:col>20</xdr:col>
      <xdr:colOff>0</xdr:colOff>
      <xdr:row>29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105900" y="4543425"/>
          <a:ext cx="3905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28</xdr:row>
      <xdr:rowOff>9525</xdr:rowOff>
    </xdr:from>
    <xdr:to>
      <xdr:col>21</xdr:col>
      <xdr:colOff>0</xdr:colOff>
      <xdr:row>29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9505950" y="4543425"/>
          <a:ext cx="3905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27</xdr:row>
      <xdr:rowOff>9525</xdr:rowOff>
    </xdr:from>
    <xdr:to>
      <xdr:col>20</xdr:col>
      <xdr:colOff>0</xdr:colOff>
      <xdr:row>28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105900" y="4381500"/>
          <a:ext cx="3905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21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9505950" y="4381500"/>
          <a:ext cx="3905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27</xdr:row>
      <xdr:rowOff>9525</xdr:rowOff>
    </xdr:from>
    <xdr:to>
      <xdr:col>23</xdr:col>
      <xdr:colOff>0</xdr:colOff>
      <xdr:row>28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0306050" y="4381500"/>
          <a:ext cx="3905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27</xdr:row>
      <xdr:rowOff>9525</xdr:rowOff>
    </xdr:from>
    <xdr:to>
      <xdr:col>24</xdr:col>
      <xdr:colOff>0</xdr:colOff>
      <xdr:row>28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0706100" y="4381500"/>
          <a:ext cx="3905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26</xdr:row>
      <xdr:rowOff>152400</xdr:rowOff>
    </xdr:from>
    <xdr:to>
      <xdr:col>24</xdr:col>
      <xdr:colOff>104775</xdr:colOff>
      <xdr:row>27</xdr:row>
      <xdr:rowOff>152400</xdr:rowOff>
    </xdr:to>
    <xdr:sp>
      <xdr:nvSpPr>
        <xdr:cNvPr id="17" name="AutoShape 19"/>
        <xdr:cNvSpPr>
          <a:spLocks/>
        </xdr:cNvSpPr>
      </xdr:nvSpPr>
      <xdr:spPr>
        <a:xfrm>
          <a:off x="8296275" y="4362450"/>
          <a:ext cx="29051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27</xdr:row>
      <xdr:rowOff>152400</xdr:rowOff>
    </xdr:from>
    <xdr:to>
      <xdr:col>21</xdr:col>
      <xdr:colOff>95250</xdr:colOff>
      <xdr:row>29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8296275" y="4524375"/>
          <a:ext cx="169545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19" name="AutoShape 25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20" name="AutoShape 26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21" name="AutoShape 27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22" name="AutoShape 28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23" name="AutoShape 30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24" name="AutoShape 31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25" name="AutoShape 32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26" name="AutoShape 33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27" name="AutoShape 34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28" name="AutoShape 35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29" name="AutoShape 36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30" name="AutoShape 37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31" name="AutoShape 38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32" name="AutoShape 39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33" name="AutoShape 40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34" name="AutoShape 41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35" name="AutoShape 44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36" name="AutoShape 45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37" name="AutoShape 47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38" name="AutoShape 48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39" name="AutoShape 49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40" name="AutoShape 50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41" name="AutoShape 51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42" name="AutoShape 52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43" name="AutoShape 53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44" name="AutoShape 54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45" name="AutoShape 55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46" name="AutoShape 56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47" name="AutoShape 57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48" name="AutoShape 58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49" name="AutoShape 59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50" name="AutoShape 60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23</xdr:row>
      <xdr:rowOff>0</xdr:rowOff>
    </xdr:from>
    <xdr:to>
      <xdr:col>10</xdr:col>
      <xdr:colOff>85725</xdr:colOff>
      <xdr:row>25</xdr:row>
      <xdr:rowOff>152400</xdr:rowOff>
    </xdr:to>
    <xdr:sp>
      <xdr:nvSpPr>
        <xdr:cNvPr id="51" name="AutoShape 63"/>
        <xdr:cNvSpPr>
          <a:spLocks/>
        </xdr:cNvSpPr>
      </xdr:nvSpPr>
      <xdr:spPr>
        <a:xfrm>
          <a:off x="2171700" y="3724275"/>
          <a:ext cx="17145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9525</xdr:rowOff>
    </xdr:from>
    <xdr:to>
      <xdr:col>5</xdr:col>
      <xdr:colOff>123825</xdr:colOff>
      <xdr:row>26</xdr:row>
      <xdr:rowOff>0</xdr:rowOff>
    </xdr:to>
    <xdr:sp>
      <xdr:nvSpPr>
        <xdr:cNvPr id="52" name="AutoShape 64"/>
        <xdr:cNvSpPr>
          <a:spLocks/>
        </xdr:cNvSpPr>
      </xdr:nvSpPr>
      <xdr:spPr>
        <a:xfrm>
          <a:off x="409575" y="3733800"/>
          <a:ext cx="1381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9525</xdr:rowOff>
    </xdr:from>
    <xdr:to>
      <xdr:col>5</xdr:col>
      <xdr:colOff>152400</xdr:colOff>
      <xdr:row>34</xdr:row>
      <xdr:rowOff>9525</xdr:rowOff>
    </xdr:to>
    <xdr:sp>
      <xdr:nvSpPr>
        <xdr:cNvPr id="53" name="AutoShape 65"/>
        <xdr:cNvSpPr>
          <a:spLocks/>
        </xdr:cNvSpPr>
      </xdr:nvSpPr>
      <xdr:spPr>
        <a:xfrm>
          <a:off x="419100" y="5029200"/>
          <a:ext cx="140017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47625</xdr:rowOff>
    </xdr:from>
    <xdr:to>
      <xdr:col>9</xdr:col>
      <xdr:colOff>95250</xdr:colOff>
      <xdr:row>34</xdr:row>
      <xdr:rowOff>38100</xdr:rowOff>
    </xdr:to>
    <xdr:sp>
      <xdr:nvSpPr>
        <xdr:cNvPr id="54" name="AutoShape 67"/>
        <xdr:cNvSpPr>
          <a:spLocks/>
        </xdr:cNvSpPr>
      </xdr:nvSpPr>
      <xdr:spPr>
        <a:xfrm>
          <a:off x="2543175" y="5067300"/>
          <a:ext cx="5905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55" name="AutoShape 68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56" name="AutoShape 69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390525</xdr:colOff>
      <xdr:row>20</xdr:row>
      <xdr:rowOff>142875</xdr:rowOff>
    </xdr:from>
    <xdr:to>
      <xdr:col>15</xdr:col>
      <xdr:colOff>85725</xdr:colOff>
      <xdr:row>27</xdr:row>
      <xdr:rowOff>95250</xdr:rowOff>
    </xdr:to>
    <xdr:sp>
      <xdr:nvSpPr>
        <xdr:cNvPr id="57" name="Rectangle 70"/>
        <xdr:cNvSpPr>
          <a:spLocks/>
        </xdr:cNvSpPr>
      </xdr:nvSpPr>
      <xdr:spPr>
        <a:xfrm>
          <a:off x="6000750" y="3381375"/>
          <a:ext cx="121920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58" name="AutoShape 72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59" name="AutoShape 73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60" name="AutoShape 74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61" name="AutoShape 75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62" name="AutoShape 76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63" name="AutoShape 77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64" name="AutoShape 78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65" name="AutoShape 79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66" name="AutoShape 80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67" name="AutoShape 81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68" name="AutoShape 82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69" name="AutoShape 83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70" name="AutoShape 85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71" name="AutoShape 86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72" name="AutoShape 87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73" name="AutoShape 88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74" name="AutoShape 89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75" name="AutoShape 90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76" name="AutoShape 91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77" name="AutoShape 92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78" name="AutoShape 93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79" name="AutoShape 94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80" name="AutoShape 95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81" name="AutoShape 96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82" name="AutoShape 97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83" name="AutoShape 98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84" name="AutoShape 99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85" name="AutoShape 100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86" name="AutoShape 101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87" name="AutoShape 102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88" name="AutoShape 103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89" name="AutoShape 104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90" name="AutoShape 105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91" name="AutoShape 106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123825</xdr:rowOff>
    </xdr:from>
    <xdr:to>
      <xdr:col>5</xdr:col>
      <xdr:colOff>123825</xdr:colOff>
      <xdr:row>9</xdr:row>
      <xdr:rowOff>142875</xdr:rowOff>
    </xdr:to>
    <xdr:sp>
      <xdr:nvSpPr>
        <xdr:cNvPr id="92" name="AutoShape 107"/>
        <xdr:cNvSpPr>
          <a:spLocks/>
        </xdr:cNvSpPr>
      </xdr:nvSpPr>
      <xdr:spPr>
        <a:xfrm>
          <a:off x="438150" y="1095375"/>
          <a:ext cx="13525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9</xdr:col>
      <xdr:colOff>104775</xdr:colOff>
      <xdr:row>9</xdr:row>
      <xdr:rowOff>152400</xdr:rowOff>
    </xdr:to>
    <xdr:sp>
      <xdr:nvSpPr>
        <xdr:cNvPr id="93" name="AutoShape 108"/>
        <xdr:cNvSpPr>
          <a:spLocks/>
        </xdr:cNvSpPr>
      </xdr:nvSpPr>
      <xdr:spPr>
        <a:xfrm>
          <a:off x="2543175" y="1133475"/>
          <a:ext cx="6000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9525</xdr:rowOff>
    </xdr:from>
    <xdr:to>
      <xdr:col>5</xdr:col>
      <xdr:colOff>152400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61950" y="333375"/>
          <a:ext cx="26003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0</xdr:rowOff>
    </xdr:from>
    <xdr:to>
      <xdr:col>9</xdr:col>
      <xdr:colOff>152400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533775" y="323850"/>
          <a:ext cx="10572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</xdr:row>
      <xdr:rowOff>152400</xdr:rowOff>
    </xdr:from>
    <xdr:to>
      <xdr:col>9</xdr:col>
      <xdr:colOff>142875</xdr:colOff>
      <xdr:row>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524250" y="962025"/>
          <a:ext cx="10572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9</xdr:col>
      <xdr:colOff>152400</xdr:colOff>
      <xdr:row>16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533775" y="2266950"/>
          <a:ext cx="10572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0</xdr:rowOff>
    </xdr:from>
    <xdr:to>
      <xdr:col>9</xdr:col>
      <xdr:colOff>152400</xdr:colOff>
      <xdr:row>20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533775" y="2914650"/>
          <a:ext cx="10572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9525</xdr:rowOff>
    </xdr:from>
    <xdr:to>
      <xdr:col>5</xdr:col>
      <xdr:colOff>152400</xdr:colOff>
      <xdr:row>8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361950" y="981075"/>
          <a:ext cx="26003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9525</xdr:rowOff>
    </xdr:from>
    <xdr:to>
      <xdr:col>5</xdr:col>
      <xdr:colOff>152400</xdr:colOff>
      <xdr:row>16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361950" y="2276475"/>
          <a:ext cx="26003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9525</xdr:rowOff>
    </xdr:from>
    <xdr:to>
      <xdr:col>5</xdr:col>
      <xdr:colOff>152400</xdr:colOff>
      <xdr:row>20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361950" y="2924175"/>
          <a:ext cx="26003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22</xdr:row>
      <xdr:rowOff>0</xdr:rowOff>
    </xdr:from>
    <xdr:to>
      <xdr:col>10</xdr:col>
      <xdr:colOff>38100</xdr:colOff>
      <xdr:row>24</xdr:row>
      <xdr:rowOff>152400</xdr:rowOff>
    </xdr:to>
    <xdr:sp>
      <xdr:nvSpPr>
        <xdr:cNvPr id="9" name="AutoShape 17"/>
        <xdr:cNvSpPr>
          <a:spLocks/>
        </xdr:cNvSpPr>
      </xdr:nvSpPr>
      <xdr:spPr>
        <a:xfrm>
          <a:off x="3409950" y="3562350"/>
          <a:ext cx="21526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22</xdr:row>
      <xdr:rowOff>9525</xdr:rowOff>
    </xdr:from>
    <xdr:to>
      <xdr:col>5</xdr:col>
      <xdr:colOff>152400</xdr:colOff>
      <xdr:row>24</xdr:row>
      <xdr:rowOff>142875</xdr:rowOff>
    </xdr:to>
    <xdr:sp>
      <xdr:nvSpPr>
        <xdr:cNvPr id="10" name="AutoShape 18"/>
        <xdr:cNvSpPr>
          <a:spLocks/>
        </xdr:cNvSpPr>
      </xdr:nvSpPr>
      <xdr:spPr>
        <a:xfrm>
          <a:off x="361950" y="3571875"/>
          <a:ext cx="26003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26</xdr:row>
      <xdr:rowOff>0</xdr:rowOff>
    </xdr:from>
    <xdr:to>
      <xdr:col>9</xdr:col>
      <xdr:colOff>171450</xdr:colOff>
      <xdr:row>28</xdr:row>
      <xdr:rowOff>152400</xdr:rowOff>
    </xdr:to>
    <xdr:sp>
      <xdr:nvSpPr>
        <xdr:cNvPr id="11" name="AutoShape 19"/>
        <xdr:cNvSpPr>
          <a:spLocks/>
        </xdr:cNvSpPr>
      </xdr:nvSpPr>
      <xdr:spPr>
        <a:xfrm>
          <a:off x="3562350" y="4210050"/>
          <a:ext cx="10477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26</xdr:row>
      <xdr:rowOff>9525</xdr:rowOff>
    </xdr:from>
    <xdr:to>
      <xdr:col>5</xdr:col>
      <xdr:colOff>152400</xdr:colOff>
      <xdr:row>28</xdr:row>
      <xdr:rowOff>142875</xdr:rowOff>
    </xdr:to>
    <xdr:sp>
      <xdr:nvSpPr>
        <xdr:cNvPr id="12" name="AutoShape 20"/>
        <xdr:cNvSpPr>
          <a:spLocks/>
        </xdr:cNvSpPr>
      </xdr:nvSpPr>
      <xdr:spPr>
        <a:xfrm>
          <a:off x="361950" y="4219575"/>
          <a:ext cx="26003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19</xdr:row>
      <xdr:rowOff>95250</xdr:rowOff>
    </xdr:from>
    <xdr:to>
      <xdr:col>23</xdr:col>
      <xdr:colOff>304800</xdr:colOff>
      <xdr:row>27</xdr:row>
      <xdr:rowOff>123825</xdr:rowOff>
    </xdr:to>
    <xdr:sp>
      <xdr:nvSpPr>
        <xdr:cNvPr id="13" name="Rectangle 21"/>
        <xdr:cNvSpPr>
          <a:spLocks/>
        </xdr:cNvSpPr>
      </xdr:nvSpPr>
      <xdr:spPr>
        <a:xfrm>
          <a:off x="8201025" y="3171825"/>
          <a:ext cx="11906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10</xdr:row>
      <xdr:rowOff>9525</xdr:rowOff>
    </xdr:from>
    <xdr:to>
      <xdr:col>5</xdr:col>
      <xdr:colOff>152400</xdr:colOff>
      <xdr:row>12</xdr:row>
      <xdr:rowOff>142875</xdr:rowOff>
    </xdr:to>
    <xdr:sp>
      <xdr:nvSpPr>
        <xdr:cNvPr id="14" name="AutoShape 23"/>
        <xdr:cNvSpPr>
          <a:spLocks/>
        </xdr:cNvSpPr>
      </xdr:nvSpPr>
      <xdr:spPr>
        <a:xfrm>
          <a:off x="361950" y="1628775"/>
          <a:ext cx="26003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9</xdr:col>
      <xdr:colOff>152400</xdr:colOff>
      <xdr:row>12</xdr:row>
      <xdr:rowOff>152400</xdr:rowOff>
    </xdr:to>
    <xdr:sp>
      <xdr:nvSpPr>
        <xdr:cNvPr id="15" name="AutoShape 24"/>
        <xdr:cNvSpPr>
          <a:spLocks/>
        </xdr:cNvSpPr>
      </xdr:nvSpPr>
      <xdr:spPr>
        <a:xfrm>
          <a:off x="3533775" y="1619250"/>
          <a:ext cx="10572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21</xdr:row>
      <xdr:rowOff>9525</xdr:rowOff>
    </xdr:from>
    <xdr:to>
      <xdr:col>8</xdr:col>
      <xdr:colOff>209550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3429000"/>
          <a:ext cx="26860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21</xdr:row>
      <xdr:rowOff>0</xdr:rowOff>
    </xdr:from>
    <xdr:to>
      <xdr:col>12</xdr:col>
      <xdr:colOff>152400</xdr:colOff>
      <xdr:row>23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867275" y="3419475"/>
          <a:ext cx="10572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25</xdr:row>
      <xdr:rowOff>0</xdr:rowOff>
    </xdr:from>
    <xdr:to>
      <xdr:col>12</xdr:col>
      <xdr:colOff>276225</xdr:colOff>
      <xdr:row>28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857750" y="4067175"/>
          <a:ext cx="1190625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30</xdr:row>
      <xdr:rowOff>0</xdr:rowOff>
    </xdr:from>
    <xdr:to>
      <xdr:col>12</xdr:col>
      <xdr:colOff>152400</xdr:colOff>
      <xdr:row>32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867275" y="4876800"/>
          <a:ext cx="10572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34</xdr:row>
      <xdr:rowOff>0</xdr:rowOff>
    </xdr:from>
    <xdr:to>
      <xdr:col>12</xdr:col>
      <xdr:colOff>152400</xdr:colOff>
      <xdr:row>36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867275" y="5543550"/>
          <a:ext cx="10572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24</xdr:row>
      <xdr:rowOff>114300</xdr:rowOff>
    </xdr:from>
    <xdr:to>
      <xdr:col>8</xdr:col>
      <xdr:colOff>200025</xdr:colOff>
      <xdr:row>29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1266825" y="4019550"/>
          <a:ext cx="2686050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9525</xdr:rowOff>
    </xdr:from>
    <xdr:to>
      <xdr:col>8</xdr:col>
      <xdr:colOff>190500</xdr:colOff>
      <xdr:row>32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247775" y="4886325"/>
          <a:ext cx="26955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34</xdr:row>
      <xdr:rowOff>9525</xdr:rowOff>
    </xdr:from>
    <xdr:to>
      <xdr:col>8</xdr:col>
      <xdr:colOff>209550</xdr:colOff>
      <xdr:row>36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247775" y="5553075"/>
          <a:ext cx="27146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142875</xdr:rowOff>
    </xdr:from>
    <xdr:to>
      <xdr:col>8</xdr:col>
      <xdr:colOff>85725</xdr:colOff>
      <xdr:row>26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1476375" y="4048125"/>
          <a:ext cx="23622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8</xdr:col>
      <xdr:colOff>85725</xdr:colOff>
      <xdr:row>28</xdr:row>
      <xdr:rowOff>152400</xdr:rowOff>
    </xdr:to>
    <xdr:sp>
      <xdr:nvSpPr>
        <xdr:cNvPr id="10" name="AutoShape 15"/>
        <xdr:cNvSpPr>
          <a:spLocks/>
        </xdr:cNvSpPr>
      </xdr:nvSpPr>
      <xdr:spPr>
        <a:xfrm>
          <a:off x="1466850" y="4391025"/>
          <a:ext cx="23717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25</xdr:row>
      <xdr:rowOff>19050</xdr:rowOff>
    </xdr:from>
    <xdr:to>
      <xdr:col>12</xdr:col>
      <xdr:colOff>133350</xdr:colOff>
      <xdr:row>26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5019675" y="4086225"/>
          <a:ext cx="8858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27</xdr:row>
      <xdr:rowOff>19050</xdr:rowOff>
    </xdr:from>
    <xdr:to>
      <xdr:col>12</xdr:col>
      <xdr:colOff>114300</xdr:colOff>
      <xdr:row>28</xdr:row>
      <xdr:rowOff>104775</xdr:rowOff>
    </xdr:to>
    <xdr:sp>
      <xdr:nvSpPr>
        <xdr:cNvPr id="12" name="AutoShape 17"/>
        <xdr:cNvSpPr>
          <a:spLocks/>
        </xdr:cNvSpPr>
      </xdr:nvSpPr>
      <xdr:spPr>
        <a:xfrm>
          <a:off x="5038725" y="4410075"/>
          <a:ext cx="8477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142875</xdr:rowOff>
    </xdr:from>
    <xdr:to>
      <xdr:col>17</xdr:col>
      <xdr:colOff>238125</xdr:colOff>
      <xdr:row>26</xdr:row>
      <xdr:rowOff>133350</xdr:rowOff>
    </xdr:to>
    <xdr:sp>
      <xdr:nvSpPr>
        <xdr:cNvPr id="13" name="Rectangle 19"/>
        <xdr:cNvSpPr>
          <a:spLocks/>
        </xdr:cNvSpPr>
      </xdr:nvSpPr>
      <xdr:spPr>
        <a:xfrm>
          <a:off x="6819900" y="2428875"/>
          <a:ext cx="15144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8</xdr:col>
      <xdr:colOff>209550</xdr:colOff>
      <xdr:row>4</xdr:row>
      <xdr:rowOff>142875</xdr:rowOff>
    </xdr:to>
    <xdr:sp>
      <xdr:nvSpPr>
        <xdr:cNvPr id="14" name="AutoShape 32"/>
        <xdr:cNvSpPr>
          <a:spLocks/>
        </xdr:cNvSpPr>
      </xdr:nvSpPr>
      <xdr:spPr>
        <a:xfrm>
          <a:off x="1276350" y="333375"/>
          <a:ext cx="26860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0</xdr:rowOff>
    </xdr:from>
    <xdr:to>
      <xdr:col>12</xdr:col>
      <xdr:colOff>152400</xdr:colOff>
      <xdr:row>4</xdr:row>
      <xdr:rowOff>152400</xdr:rowOff>
    </xdr:to>
    <xdr:sp>
      <xdr:nvSpPr>
        <xdr:cNvPr id="15" name="AutoShape 33"/>
        <xdr:cNvSpPr>
          <a:spLocks/>
        </xdr:cNvSpPr>
      </xdr:nvSpPr>
      <xdr:spPr>
        <a:xfrm>
          <a:off x="4867275" y="323850"/>
          <a:ext cx="10572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0</xdr:rowOff>
    </xdr:from>
    <xdr:to>
      <xdr:col>12</xdr:col>
      <xdr:colOff>276225</xdr:colOff>
      <xdr:row>9</xdr:row>
      <xdr:rowOff>133350</xdr:rowOff>
    </xdr:to>
    <xdr:sp>
      <xdr:nvSpPr>
        <xdr:cNvPr id="16" name="AutoShape 34"/>
        <xdr:cNvSpPr>
          <a:spLocks/>
        </xdr:cNvSpPr>
      </xdr:nvSpPr>
      <xdr:spPr>
        <a:xfrm>
          <a:off x="4857750" y="971550"/>
          <a:ext cx="1190625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11</xdr:row>
      <xdr:rowOff>0</xdr:rowOff>
    </xdr:from>
    <xdr:to>
      <xdr:col>12</xdr:col>
      <xdr:colOff>152400</xdr:colOff>
      <xdr:row>13</xdr:row>
      <xdr:rowOff>152400</xdr:rowOff>
    </xdr:to>
    <xdr:sp>
      <xdr:nvSpPr>
        <xdr:cNvPr id="17" name="AutoShape 35"/>
        <xdr:cNvSpPr>
          <a:spLocks/>
        </xdr:cNvSpPr>
      </xdr:nvSpPr>
      <xdr:spPr>
        <a:xfrm>
          <a:off x="4867275" y="1781175"/>
          <a:ext cx="10572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12</xdr:col>
      <xdr:colOff>152400</xdr:colOff>
      <xdr:row>17</xdr:row>
      <xdr:rowOff>152400</xdr:rowOff>
    </xdr:to>
    <xdr:sp>
      <xdr:nvSpPr>
        <xdr:cNvPr id="18" name="AutoShape 36"/>
        <xdr:cNvSpPr>
          <a:spLocks/>
        </xdr:cNvSpPr>
      </xdr:nvSpPr>
      <xdr:spPr>
        <a:xfrm>
          <a:off x="4867275" y="2447925"/>
          <a:ext cx="10572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114300</xdr:rowOff>
    </xdr:from>
    <xdr:to>
      <xdr:col>8</xdr:col>
      <xdr:colOff>200025</xdr:colOff>
      <xdr:row>10</xdr:row>
      <xdr:rowOff>38100</xdr:rowOff>
    </xdr:to>
    <xdr:sp>
      <xdr:nvSpPr>
        <xdr:cNvPr id="19" name="AutoShape 37"/>
        <xdr:cNvSpPr>
          <a:spLocks/>
        </xdr:cNvSpPr>
      </xdr:nvSpPr>
      <xdr:spPr>
        <a:xfrm>
          <a:off x="1266825" y="923925"/>
          <a:ext cx="2686050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9525</xdr:rowOff>
    </xdr:from>
    <xdr:to>
      <xdr:col>8</xdr:col>
      <xdr:colOff>190500</xdr:colOff>
      <xdr:row>13</xdr:row>
      <xdr:rowOff>142875</xdr:rowOff>
    </xdr:to>
    <xdr:sp>
      <xdr:nvSpPr>
        <xdr:cNvPr id="20" name="AutoShape 38"/>
        <xdr:cNvSpPr>
          <a:spLocks/>
        </xdr:cNvSpPr>
      </xdr:nvSpPr>
      <xdr:spPr>
        <a:xfrm>
          <a:off x="1247775" y="1790700"/>
          <a:ext cx="26955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9525</xdr:rowOff>
    </xdr:from>
    <xdr:to>
      <xdr:col>8</xdr:col>
      <xdr:colOff>209550</xdr:colOff>
      <xdr:row>17</xdr:row>
      <xdr:rowOff>142875</xdr:rowOff>
    </xdr:to>
    <xdr:sp>
      <xdr:nvSpPr>
        <xdr:cNvPr id="21" name="AutoShape 39"/>
        <xdr:cNvSpPr>
          <a:spLocks/>
        </xdr:cNvSpPr>
      </xdr:nvSpPr>
      <xdr:spPr>
        <a:xfrm>
          <a:off x="1247775" y="2457450"/>
          <a:ext cx="27146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142875</xdr:rowOff>
    </xdr:from>
    <xdr:to>
      <xdr:col>8</xdr:col>
      <xdr:colOff>85725</xdr:colOff>
      <xdr:row>7</xdr:row>
      <xdr:rowOff>133350</xdr:rowOff>
    </xdr:to>
    <xdr:sp>
      <xdr:nvSpPr>
        <xdr:cNvPr id="22" name="AutoShape 40"/>
        <xdr:cNvSpPr>
          <a:spLocks/>
        </xdr:cNvSpPr>
      </xdr:nvSpPr>
      <xdr:spPr>
        <a:xfrm>
          <a:off x="1476375" y="952500"/>
          <a:ext cx="23622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8</xdr:col>
      <xdr:colOff>85725</xdr:colOff>
      <xdr:row>9</xdr:row>
      <xdr:rowOff>152400</xdr:rowOff>
    </xdr:to>
    <xdr:sp>
      <xdr:nvSpPr>
        <xdr:cNvPr id="23" name="AutoShape 41"/>
        <xdr:cNvSpPr>
          <a:spLocks/>
        </xdr:cNvSpPr>
      </xdr:nvSpPr>
      <xdr:spPr>
        <a:xfrm>
          <a:off x="1466850" y="1295400"/>
          <a:ext cx="23717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19050</xdr:rowOff>
    </xdr:from>
    <xdr:to>
      <xdr:col>12</xdr:col>
      <xdr:colOff>133350</xdr:colOff>
      <xdr:row>7</xdr:row>
      <xdr:rowOff>133350</xdr:rowOff>
    </xdr:to>
    <xdr:sp>
      <xdr:nvSpPr>
        <xdr:cNvPr id="24" name="AutoShape 42"/>
        <xdr:cNvSpPr>
          <a:spLocks/>
        </xdr:cNvSpPr>
      </xdr:nvSpPr>
      <xdr:spPr>
        <a:xfrm>
          <a:off x="5019675" y="990600"/>
          <a:ext cx="8858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19050</xdr:rowOff>
    </xdr:from>
    <xdr:to>
      <xdr:col>12</xdr:col>
      <xdr:colOff>114300</xdr:colOff>
      <xdr:row>9</xdr:row>
      <xdr:rowOff>104775</xdr:rowOff>
    </xdr:to>
    <xdr:sp>
      <xdr:nvSpPr>
        <xdr:cNvPr id="25" name="AutoShape 43"/>
        <xdr:cNvSpPr>
          <a:spLocks/>
        </xdr:cNvSpPr>
      </xdr:nvSpPr>
      <xdr:spPr>
        <a:xfrm>
          <a:off x="5038725" y="1314450"/>
          <a:ext cx="8477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8</xdr:col>
      <xdr:colOff>85725</xdr:colOff>
      <xdr:row>9</xdr:row>
      <xdr:rowOff>152400</xdr:rowOff>
    </xdr:to>
    <xdr:sp>
      <xdr:nvSpPr>
        <xdr:cNvPr id="26" name="AutoShape 44"/>
        <xdr:cNvSpPr>
          <a:spLocks/>
        </xdr:cNvSpPr>
      </xdr:nvSpPr>
      <xdr:spPr>
        <a:xfrm>
          <a:off x="1466850" y="1295400"/>
          <a:ext cx="23717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19050</xdr:rowOff>
    </xdr:from>
    <xdr:to>
      <xdr:col>12</xdr:col>
      <xdr:colOff>114300</xdr:colOff>
      <xdr:row>9</xdr:row>
      <xdr:rowOff>104775</xdr:rowOff>
    </xdr:to>
    <xdr:sp>
      <xdr:nvSpPr>
        <xdr:cNvPr id="27" name="AutoShape 45"/>
        <xdr:cNvSpPr>
          <a:spLocks/>
        </xdr:cNvSpPr>
      </xdr:nvSpPr>
      <xdr:spPr>
        <a:xfrm>
          <a:off x="5038725" y="1314450"/>
          <a:ext cx="8477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142875</xdr:rowOff>
    </xdr:from>
    <xdr:to>
      <xdr:col>8</xdr:col>
      <xdr:colOff>85725</xdr:colOff>
      <xdr:row>7</xdr:row>
      <xdr:rowOff>133350</xdr:rowOff>
    </xdr:to>
    <xdr:sp>
      <xdr:nvSpPr>
        <xdr:cNvPr id="28" name="AutoShape 46"/>
        <xdr:cNvSpPr>
          <a:spLocks/>
        </xdr:cNvSpPr>
      </xdr:nvSpPr>
      <xdr:spPr>
        <a:xfrm>
          <a:off x="1476375" y="952500"/>
          <a:ext cx="23622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19050</xdr:rowOff>
    </xdr:from>
    <xdr:to>
      <xdr:col>12</xdr:col>
      <xdr:colOff>133350</xdr:colOff>
      <xdr:row>7</xdr:row>
      <xdr:rowOff>133350</xdr:rowOff>
    </xdr:to>
    <xdr:sp>
      <xdr:nvSpPr>
        <xdr:cNvPr id="29" name="AutoShape 47"/>
        <xdr:cNvSpPr>
          <a:spLocks/>
        </xdr:cNvSpPr>
      </xdr:nvSpPr>
      <xdr:spPr>
        <a:xfrm>
          <a:off x="5019675" y="990600"/>
          <a:ext cx="8858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34"/>
  <sheetViews>
    <sheetView showGridLines="0" tabSelected="1" workbookViewId="0" topLeftCell="A1">
      <selection activeCell="O8" sqref="O8"/>
    </sheetView>
  </sheetViews>
  <sheetFormatPr defaultColWidth="11.421875" defaultRowHeight="12.75"/>
  <cols>
    <col min="1" max="1" width="3.7109375" style="0" customWidth="1"/>
    <col min="2" max="2" width="4.00390625" style="0" customWidth="1"/>
    <col min="4" max="4" width="2.421875" style="0" customWidth="1"/>
    <col min="5" max="5" width="2.8515625" style="0" customWidth="1"/>
    <col min="6" max="6" width="4.140625" style="0" customWidth="1"/>
    <col min="7" max="7" width="13.28125" style="0" customWidth="1"/>
    <col min="8" max="8" width="3.421875" style="0" customWidth="1"/>
    <col min="9" max="9" width="4.28125" style="0" customWidth="1"/>
    <col min="10" max="10" width="2.140625" style="0" customWidth="1"/>
    <col min="12" max="12" width="2.00390625" style="0" customWidth="1"/>
    <col min="13" max="13" width="3.28125" style="0" customWidth="1"/>
    <col min="14" max="14" width="2.421875" style="0" customWidth="1"/>
    <col min="16" max="16" width="4.140625" style="0" customWidth="1"/>
    <col min="17" max="22" width="4.7109375" style="0" customWidth="1"/>
    <col min="23" max="23" width="2.7109375" style="0" customWidth="1"/>
    <col min="24" max="24" width="6.28125" style="0" customWidth="1"/>
    <col min="25" max="25" width="8.00390625" style="0" customWidth="1"/>
  </cols>
  <sheetData>
    <row r="1" ht="12.75">
      <c r="A1" s="193"/>
    </row>
    <row r="2" spans="3:21" ht="12.75">
      <c r="C2" s="212" t="s">
        <v>16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Q2" s="212" t="s">
        <v>17</v>
      </c>
      <c r="R2" s="213"/>
      <c r="S2" s="213"/>
      <c r="T2" s="213"/>
      <c r="U2" s="214"/>
    </row>
    <row r="4" spans="3:21" ht="15.75">
      <c r="C4" s="35">
        <v>1</v>
      </c>
      <c r="D4" s="4" t="s">
        <v>15</v>
      </c>
      <c r="E4" s="34">
        <v>1</v>
      </c>
      <c r="F4" t="s">
        <v>2</v>
      </c>
      <c r="G4" s="35">
        <v>3</v>
      </c>
      <c r="H4" s="4" t="s">
        <v>15</v>
      </c>
      <c r="I4" s="34">
        <v>2</v>
      </c>
      <c r="J4" t="s">
        <v>2</v>
      </c>
      <c r="K4" s="35">
        <v>5</v>
      </c>
      <c r="L4" t="s">
        <v>15</v>
      </c>
      <c r="M4" s="34">
        <v>3</v>
      </c>
      <c r="N4" t="s">
        <v>1</v>
      </c>
      <c r="O4" s="35">
        <v>7</v>
      </c>
      <c r="Q4">
        <f>C4</f>
        <v>1</v>
      </c>
      <c r="R4">
        <f>G4</f>
        <v>3</v>
      </c>
      <c r="S4">
        <f>K4</f>
        <v>5</v>
      </c>
      <c r="U4">
        <f>O4</f>
        <v>7</v>
      </c>
    </row>
    <row r="5" ht="6" customHeight="1"/>
    <row r="6" spans="3:21" ht="15.75">
      <c r="C6" s="35">
        <v>0</v>
      </c>
      <c r="D6" s="4" t="s">
        <v>15</v>
      </c>
      <c r="E6" s="34">
        <v>1</v>
      </c>
      <c r="F6" t="s">
        <v>2</v>
      </c>
      <c r="G6" s="35">
        <v>13</v>
      </c>
      <c r="H6" s="4" t="s">
        <v>15</v>
      </c>
      <c r="I6" s="34">
        <v>2</v>
      </c>
      <c r="J6" t="s">
        <v>2</v>
      </c>
      <c r="K6" s="35">
        <v>17</v>
      </c>
      <c r="L6" t="s">
        <v>15</v>
      </c>
      <c r="M6" s="34">
        <v>3</v>
      </c>
      <c r="N6" t="s">
        <v>1</v>
      </c>
      <c r="O6" s="35">
        <v>19</v>
      </c>
      <c r="P6" s="5" t="s">
        <v>3</v>
      </c>
      <c r="Q6">
        <f>C6</f>
        <v>0</v>
      </c>
      <c r="R6">
        <f>G6</f>
        <v>13</v>
      </c>
      <c r="S6">
        <f>K6</f>
        <v>17</v>
      </c>
      <c r="T6" s="4" t="s">
        <v>1</v>
      </c>
      <c r="U6">
        <f>O6</f>
        <v>19</v>
      </c>
    </row>
    <row r="7" ht="6.75" customHeight="1">
      <c r="C7">
        <v>0</v>
      </c>
    </row>
    <row r="8" spans="3:21" ht="15.75">
      <c r="C8" s="35">
        <v>0</v>
      </c>
      <c r="D8" s="4" t="s">
        <v>15</v>
      </c>
      <c r="E8" s="34">
        <v>1</v>
      </c>
      <c r="F8" t="s">
        <v>2</v>
      </c>
      <c r="G8" s="35">
        <v>27</v>
      </c>
      <c r="H8" s="4" t="s">
        <v>15</v>
      </c>
      <c r="I8" s="34">
        <v>2</v>
      </c>
      <c r="J8" t="s">
        <v>2</v>
      </c>
      <c r="K8" s="35">
        <v>0</v>
      </c>
      <c r="L8" t="s">
        <v>15</v>
      </c>
      <c r="M8" s="34">
        <v>3</v>
      </c>
      <c r="N8" t="s">
        <v>1</v>
      </c>
      <c r="O8" s="35">
        <v>37</v>
      </c>
      <c r="Q8">
        <f>C8</f>
        <v>0</v>
      </c>
      <c r="R8">
        <f>G8</f>
        <v>27</v>
      </c>
      <c r="S8">
        <f>K8</f>
        <v>0</v>
      </c>
      <c r="U8">
        <f>O8</f>
        <v>37</v>
      </c>
    </row>
    <row r="9" ht="13.5" thickBot="1"/>
    <row r="10" spans="2:25" ht="13.5" thickBot="1">
      <c r="B10" s="217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9"/>
    </row>
    <row r="11" spans="2:25" s="94" customFormat="1" ht="13.5" thickBo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2:25" ht="12.75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9"/>
    </row>
    <row r="13" spans="2:25" ht="12.75">
      <c r="B13" s="110"/>
      <c r="C13" s="2"/>
      <c r="D13" s="212" t="s">
        <v>47</v>
      </c>
      <c r="E13" s="213"/>
      <c r="F13" s="213"/>
      <c r="G13" s="213"/>
      <c r="H13" s="214"/>
      <c r="I13" s="2"/>
      <c r="J13" s="212" t="s">
        <v>18</v>
      </c>
      <c r="K13" s="213"/>
      <c r="L13" s="213"/>
      <c r="M13" s="213"/>
      <c r="N13" s="213"/>
      <c r="O13" s="214"/>
      <c r="P13" s="105"/>
      <c r="Q13" s="212" t="s">
        <v>53</v>
      </c>
      <c r="R13" s="213"/>
      <c r="S13" s="213"/>
      <c r="T13" s="213"/>
      <c r="U13" s="213"/>
      <c r="V13" s="214"/>
      <c r="W13" s="2"/>
      <c r="X13" s="2"/>
      <c r="Y13" s="111"/>
    </row>
    <row r="14" spans="2:25" ht="12.75">
      <c r="B14" s="110"/>
      <c r="C14" s="2"/>
      <c r="D14" s="2"/>
      <c r="E14" s="2"/>
      <c r="F14" s="2"/>
      <c r="G14" s="2"/>
      <c r="H14" s="105"/>
      <c r="I14" s="105"/>
      <c r="J14" s="105"/>
      <c r="K14" s="93"/>
      <c r="L14" s="105"/>
      <c r="M14" s="216"/>
      <c r="N14" s="216"/>
      <c r="O14" s="216"/>
      <c r="P14" s="105"/>
      <c r="W14" s="2"/>
      <c r="X14" s="2"/>
      <c r="Y14" s="111"/>
    </row>
    <row r="15" spans="2:25" ht="12.75">
      <c r="B15" s="110"/>
      <c r="C15" s="2"/>
      <c r="D15" s="119"/>
      <c r="E15" s="119" t="s">
        <v>7</v>
      </c>
      <c r="F15" s="119"/>
      <c r="G15" s="126" t="e">
        <f>Substitution!K25</f>
        <v>#DIV/0!</v>
      </c>
      <c r="H15" s="126"/>
      <c r="I15" s="105"/>
      <c r="J15" s="119"/>
      <c r="K15" s="127" t="str">
        <f>Cofacteurs!AW75</f>
        <v>x1=</v>
      </c>
      <c r="L15" s="119"/>
      <c r="M15" s="215">
        <f>Cofacteurs!AY75</f>
        <v>2.5403050108932463</v>
      </c>
      <c r="N15" s="215"/>
      <c r="O15" s="215"/>
      <c r="P15" s="211"/>
      <c r="Q15" s="119"/>
      <c r="R15" s="127" t="s">
        <v>7</v>
      </c>
      <c r="S15" s="119"/>
      <c r="T15" s="215">
        <f>Sarrus!G55</f>
        <v>2.5403050108932463</v>
      </c>
      <c r="U15" s="215"/>
      <c r="V15" s="215"/>
      <c r="W15" s="2"/>
      <c r="X15" s="2"/>
      <c r="Y15" s="111"/>
    </row>
    <row r="16" spans="2:25" ht="12.75">
      <c r="B16" s="110"/>
      <c r="C16" s="2"/>
      <c r="D16" s="119"/>
      <c r="E16" s="119" t="s">
        <v>9</v>
      </c>
      <c r="F16" s="119"/>
      <c r="G16" s="126" t="e">
        <f>Substitution!K26</f>
        <v>#DIV/0!</v>
      </c>
      <c r="H16" s="126"/>
      <c r="I16" s="143" t="s">
        <v>3</v>
      </c>
      <c r="J16" s="119"/>
      <c r="K16" s="127" t="str">
        <f>Cofacteurs!AW76</f>
        <v>x2=</v>
      </c>
      <c r="L16" s="119"/>
      <c r="M16" s="215">
        <f>Cofacteurs!AY76</f>
        <v>1.3703703703703705</v>
      </c>
      <c r="N16" s="215"/>
      <c r="O16" s="215"/>
      <c r="P16" s="211"/>
      <c r="Q16" s="119"/>
      <c r="R16" s="127" t="s">
        <v>9</v>
      </c>
      <c r="S16" s="119"/>
      <c r="T16" s="215">
        <f>Sarrus!G58</f>
        <v>1.3703703703703705</v>
      </c>
      <c r="U16" s="215"/>
      <c r="V16" s="215"/>
      <c r="W16" s="2"/>
      <c r="X16" s="2"/>
      <c r="Y16" s="111"/>
    </row>
    <row r="17" spans="2:25" ht="12.75">
      <c r="B17" s="110"/>
      <c r="C17" s="2"/>
      <c r="D17" s="119"/>
      <c r="E17" s="119" t="s">
        <v>12</v>
      </c>
      <c r="F17" s="119"/>
      <c r="G17" s="126" t="e">
        <f>Substitution!K27</f>
        <v>#DIV/0!</v>
      </c>
      <c r="H17" s="126"/>
      <c r="I17" s="105"/>
      <c r="J17" s="119"/>
      <c r="K17" s="127" t="str">
        <f>Cofacteurs!AW77</f>
        <v>x3=</v>
      </c>
      <c r="L17" s="119"/>
      <c r="M17" s="215">
        <f>Cofacteurs!AY77</f>
        <v>0.06971677559912855</v>
      </c>
      <c r="N17" s="215"/>
      <c r="O17" s="215"/>
      <c r="P17" s="211"/>
      <c r="Q17" s="119"/>
      <c r="R17" s="127" t="s">
        <v>12</v>
      </c>
      <c r="S17" s="119"/>
      <c r="T17" s="215">
        <f>Sarrus!G61</f>
        <v>0.06971677559912855</v>
      </c>
      <c r="U17" s="215"/>
      <c r="V17" s="215"/>
      <c r="W17" s="2"/>
      <c r="X17" s="2"/>
      <c r="Y17" s="111"/>
    </row>
    <row r="18" spans="2:25" ht="12.75">
      <c r="B18" s="110"/>
      <c r="C18" s="2"/>
      <c r="D18" s="2"/>
      <c r="E18" s="2"/>
      <c r="F18" s="2"/>
      <c r="G18" s="2"/>
      <c r="H18" s="105"/>
      <c r="I18" s="105"/>
      <c r="J18" s="2"/>
      <c r="K18" s="2"/>
      <c r="L18" s="2"/>
      <c r="M18" s="2"/>
      <c r="N18" s="2"/>
      <c r="O18" s="2"/>
      <c r="P18" s="105"/>
      <c r="W18" s="2"/>
      <c r="X18" s="2"/>
      <c r="Y18" s="111"/>
    </row>
    <row r="19" spans="2:25" ht="12.75">
      <c r="B19" s="110"/>
      <c r="C19" s="2"/>
      <c r="D19" s="2"/>
      <c r="E19" s="2"/>
      <c r="F19" s="2"/>
      <c r="G19" s="2"/>
      <c r="H19" s="105"/>
      <c r="I19" s="105"/>
      <c r="J19" s="2"/>
      <c r="K19" s="2"/>
      <c r="L19" s="2"/>
      <c r="M19" s="2"/>
      <c r="N19" s="2"/>
      <c r="O19" s="2"/>
      <c r="P19" s="105"/>
      <c r="W19" s="2"/>
      <c r="X19" s="2"/>
      <c r="Y19" s="111"/>
    </row>
    <row r="20" spans="2:25" ht="12.75">
      <c r="B20" s="1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W20" s="2"/>
      <c r="X20" s="2"/>
      <c r="Y20" s="111"/>
    </row>
    <row r="21" spans="2:25" ht="12.75">
      <c r="B21" s="1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1"/>
    </row>
    <row r="22" spans="2:25" ht="12.75">
      <c r="B22" s="110"/>
      <c r="C22" s="2"/>
      <c r="D22" s="212" t="s">
        <v>20</v>
      </c>
      <c r="E22" s="213"/>
      <c r="F22" s="213"/>
      <c r="G22" s="213"/>
      <c r="H22" s="214"/>
      <c r="I22" s="181"/>
      <c r="J22" s="212" t="s">
        <v>48</v>
      </c>
      <c r="K22" s="213"/>
      <c r="L22" s="213"/>
      <c r="M22" s="213"/>
      <c r="N22" s="213"/>
      <c r="O22" s="214"/>
      <c r="P22" s="105"/>
      <c r="Q22" s="222" t="s">
        <v>28</v>
      </c>
      <c r="R22" s="223"/>
      <c r="S22" s="223"/>
      <c r="T22" s="223"/>
      <c r="U22" s="223"/>
      <c r="V22" s="224"/>
      <c r="W22" s="105"/>
      <c r="X22" s="105"/>
      <c r="Y22" s="111"/>
    </row>
    <row r="23" spans="2:25" ht="12.75">
      <c r="B23" s="110"/>
      <c r="C23" s="2"/>
      <c r="D23" s="105"/>
      <c r="E23" s="93"/>
      <c r="F23" s="105"/>
      <c r="G23" s="180"/>
      <c r="H23" s="179"/>
      <c r="I23" s="179"/>
      <c r="J23" s="105"/>
      <c r="K23" s="105"/>
      <c r="L23" s="105"/>
      <c r="M23" s="216"/>
      <c r="N23" s="216"/>
      <c r="O23" s="216"/>
      <c r="P23" s="105"/>
      <c r="Q23" s="105"/>
      <c r="R23" s="105"/>
      <c r="S23" s="105"/>
      <c r="T23" s="105"/>
      <c r="U23" s="105"/>
      <c r="V23" s="105"/>
      <c r="W23" s="105"/>
      <c r="X23" s="105"/>
      <c r="Y23" s="111"/>
    </row>
    <row r="24" spans="2:25" ht="12.75">
      <c r="B24" s="110"/>
      <c r="C24" s="2"/>
      <c r="D24" s="119"/>
      <c r="E24" s="220" t="str">
        <f>K15</f>
        <v>x1=</v>
      </c>
      <c r="F24" s="220"/>
      <c r="G24" s="177">
        <f>'Gauss Echelonnée'!I32</f>
        <v>-0.20000000000000057</v>
      </c>
      <c r="H24" s="178"/>
      <c r="I24" s="179"/>
      <c r="J24" s="119"/>
      <c r="K24" s="127" t="s">
        <v>7</v>
      </c>
      <c r="L24" s="119"/>
      <c r="M24" s="215">
        <f>'Gauss-Addition'!I27</f>
        <v>2.5403050108932455</v>
      </c>
      <c r="N24" s="215"/>
      <c r="O24" s="215"/>
      <c r="P24" s="105"/>
      <c r="Q24" s="125"/>
      <c r="R24" s="125" t="s">
        <v>7</v>
      </c>
      <c r="S24" s="125"/>
      <c r="T24" s="221">
        <f>Addition!L16</f>
        <v>2.5403050108932463</v>
      </c>
      <c r="U24" s="221"/>
      <c r="V24" s="221"/>
      <c r="W24" s="105"/>
      <c r="X24" s="105" t="e">
        <f>Addition!L35</f>
        <v>#DIV/0!</v>
      </c>
      <c r="Y24" s="111"/>
    </row>
    <row r="25" spans="2:25" ht="12.75">
      <c r="B25" s="110"/>
      <c r="C25" s="2"/>
      <c r="D25" s="119"/>
      <c r="E25" s="220" t="str">
        <f>K16</f>
        <v>x2=</v>
      </c>
      <c r="F25" s="220"/>
      <c r="G25" s="177">
        <f>'Gauss Echelonnée'!I33</f>
        <v>1.3703923076923077</v>
      </c>
      <c r="H25" s="177"/>
      <c r="I25" s="180"/>
      <c r="J25" s="119"/>
      <c r="K25" s="127" t="s">
        <v>9</v>
      </c>
      <c r="L25" s="119"/>
      <c r="M25" s="215">
        <f>'Gauss-Addition'!I28</f>
        <v>1.3703703703703705</v>
      </c>
      <c r="N25" s="215"/>
      <c r="O25" s="215"/>
      <c r="P25" s="144"/>
      <c r="Q25" s="125"/>
      <c r="R25" s="125" t="s">
        <v>9</v>
      </c>
      <c r="S25" s="125"/>
      <c r="T25" s="221">
        <f>Addition!L17</f>
        <v>1.3703703703703705</v>
      </c>
      <c r="U25" s="221"/>
      <c r="V25" s="221"/>
      <c r="W25" s="105"/>
      <c r="X25" s="105">
        <f>Addition!L36</f>
        <v>1.3703703703703705</v>
      </c>
      <c r="Y25" s="111"/>
    </row>
    <row r="26" spans="2:25" ht="12.75">
      <c r="B26" s="110"/>
      <c r="C26" s="2"/>
      <c r="D26" s="119"/>
      <c r="E26" s="220" t="str">
        <f>K17</f>
        <v>x3=</v>
      </c>
      <c r="F26" s="220"/>
      <c r="G26" s="177">
        <f>'Gauss Echelonnée'!I34</f>
        <v>0.06971677559912855</v>
      </c>
      <c r="H26" s="177"/>
      <c r="I26" s="180"/>
      <c r="J26" s="119"/>
      <c r="K26" s="127" t="s">
        <v>12</v>
      </c>
      <c r="L26" s="119"/>
      <c r="M26" s="215">
        <f>'Gauss-Addition'!I29</f>
        <v>0.06971677559912855</v>
      </c>
      <c r="N26" s="215"/>
      <c r="O26" s="215"/>
      <c r="P26" s="105"/>
      <c r="Q26" s="125"/>
      <c r="R26" s="125" t="s">
        <v>12</v>
      </c>
      <c r="S26" s="125"/>
      <c r="T26" s="221">
        <f>Addition!L18</f>
        <v>0.06971677559912855</v>
      </c>
      <c r="U26" s="221"/>
      <c r="V26" s="221"/>
      <c r="W26" s="105"/>
      <c r="X26" s="105">
        <f>Addition!L37</f>
        <v>0.06971677559912855</v>
      </c>
      <c r="Y26" s="111"/>
    </row>
    <row r="27" spans="2:25" ht="12.75">
      <c r="B27" s="110"/>
      <c r="C27" s="2"/>
      <c r="D27" s="105"/>
      <c r="E27" s="211"/>
      <c r="F27" s="211"/>
      <c r="G27" s="180"/>
      <c r="H27" s="180"/>
      <c r="I27" s="2"/>
      <c r="J27" s="105"/>
      <c r="K27" s="105"/>
      <c r="L27" s="105"/>
      <c r="M27" s="216"/>
      <c r="N27" s="216"/>
      <c r="O27" s="216"/>
      <c r="P27" s="105"/>
      <c r="Q27" s="105"/>
      <c r="R27" s="105"/>
      <c r="S27" s="105"/>
      <c r="T27" s="105"/>
      <c r="U27" s="105"/>
      <c r="V27" s="105"/>
      <c r="W27" s="105"/>
      <c r="X27" s="105"/>
      <c r="Y27" s="111"/>
    </row>
    <row r="28" spans="2:25" ht="12.75">
      <c r="B28" s="1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4"/>
      <c r="P28" s="105"/>
      <c r="Q28" s="105"/>
      <c r="R28" s="105"/>
      <c r="S28" s="105"/>
      <c r="T28" s="105"/>
      <c r="U28" s="105"/>
      <c r="V28" s="105"/>
      <c r="W28" s="105"/>
      <c r="X28" s="105"/>
      <c r="Y28" s="111"/>
    </row>
    <row r="29" spans="2:25" ht="12.75">
      <c r="B29" s="1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24"/>
      <c r="P29" s="105"/>
      <c r="Q29" s="105"/>
      <c r="R29" s="105"/>
      <c r="S29" s="105"/>
      <c r="T29" s="105"/>
      <c r="U29" s="105"/>
      <c r="V29" s="105"/>
      <c r="W29" s="105"/>
      <c r="X29" s="105"/>
      <c r="Y29" s="111"/>
    </row>
    <row r="30" spans="2:25" ht="12.75">
      <c r="B30" s="110"/>
      <c r="C30" s="2"/>
      <c r="I30" s="2"/>
      <c r="J30" s="2"/>
      <c r="K30" s="2"/>
      <c r="L30" s="2"/>
      <c r="M30" s="2"/>
      <c r="N30" s="2"/>
      <c r="O30" s="124"/>
      <c r="P30" s="105"/>
      <c r="Q30" s="105"/>
      <c r="R30" s="105"/>
      <c r="S30" s="105"/>
      <c r="T30" s="105"/>
      <c r="U30" s="105"/>
      <c r="V30" s="105"/>
      <c r="W30" s="105"/>
      <c r="X30" s="105"/>
      <c r="Y30" s="111"/>
    </row>
    <row r="31" spans="2:25" ht="13.5" thickBot="1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/>
    </row>
    <row r="32" spans="2:25" ht="12.75"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7"/>
    </row>
    <row r="33" spans="2:25" ht="12.75"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20"/>
    </row>
    <row r="34" spans="2:25" ht="13.5" thickBot="1"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3"/>
    </row>
  </sheetData>
  <sheetProtection sheet="1" scenarios="1" selectLockedCells="1"/>
  <mergeCells count="29">
    <mergeCell ref="T26:V26"/>
    <mergeCell ref="C2:O2"/>
    <mergeCell ref="Q2:U2"/>
    <mergeCell ref="M15:O15"/>
    <mergeCell ref="M16:O16"/>
    <mergeCell ref="T24:V24"/>
    <mergeCell ref="T25:V25"/>
    <mergeCell ref="Q22:V22"/>
    <mergeCell ref="J22:O22"/>
    <mergeCell ref="M24:O24"/>
    <mergeCell ref="E24:F24"/>
    <mergeCell ref="E25:F25"/>
    <mergeCell ref="E26:F26"/>
    <mergeCell ref="M14:O14"/>
    <mergeCell ref="D22:H22"/>
    <mergeCell ref="B10:Y10"/>
    <mergeCell ref="P15:P17"/>
    <mergeCell ref="M17:O17"/>
    <mergeCell ref="J13:O13"/>
    <mergeCell ref="E27:F27"/>
    <mergeCell ref="Q13:V13"/>
    <mergeCell ref="T15:V15"/>
    <mergeCell ref="T16:V16"/>
    <mergeCell ref="T17:V17"/>
    <mergeCell ref="M23:O23"/>
    <mergeCell ref="M25:O25"/>
    <mergeCell ref="M26:O26"/>
    <mergeCell ref="M27:O27"/>
    <mergeCell ref="D13:H13"/>
  </mergeCells>
  <printOptions/>
  <pageMargins left="0.3937007874015748" right="0.3937007874015748" top="0.984251968503937" bottom="0.984251968503937" header="0.5118110236220472" footer="0.5118110236220472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B2:F4"/>
  <sheetViews>
    <sheetView workbookViewId="0" topLeftCell="A1">
      <selection activeCell="F5" sqref="F5"/>
    </sheetView>
  </sheetViews>
  <sheetFormatPr defaultColWidth="11.421875" defaultRowHeight="12.75"/>
  <sheetData>
    <row r="2" spans="2:6" ht="12.75">
      <c r="B2">
        <f>Sommaire!C4</f>
        <v>1</v>
      </c>
      <c r="C2">
        <f>Sommaire!G4</f>
        <v>3</v>
      </c>
      <c r="D2">
        <f>Sommaire!K4</f>
        <v>5</v>
      </c>
      <c r="F2">
        <f>Sommaire!O4</f>
        <v>7</v>
      </c>
    </row>
    <row r="3" spans="2:6" ht="12.75">
      <c r="B3">
        <f>Sommaire!C6</f>
        <v>0</v>
      </c>
      <c r="C3">
        <f>Sommaire!G6</f>
        <v>13</v>
      </c>
      <c r="D3">
        <f>Sommaire!K6</f>
        <v>17</v>
      </c>
      <c r="F3">
        <f>Sommaire!O6</f>
        <v>19</v>
      </c>
    </row>
    <row r="4" spans="2:6" ht="12.75">
      <c r="B4">
        <f>Sommaire!C8</f>
        <v>0</v>
      </c>
      <c r="C4">
        <f>Sommaire!G8</f>
        <v>27</v>
      </c>
      <c r="D4">
        <f>Sommaire!K8</f>
        <v>0</v>
      </c>
      <c r="F4">
        <f>Sommaire!O8</f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/>
  <dimension ref="A1:AE53"/>
  <sheetViews>
    <sheetView showGridLines="0" workbookViewId="0" topLeftCell="A1">
      <selection activeCell="A1" sqref="A1:L1"/>
    </sheetView>
  </sheetViews>
  <sheetFormatPr defaultColWidth="11.421875" defaultRowHeight="12.75" outlineLevelCol="1"/>
  <cols>
    <col min="1" max="1" width="4.7109375" style="0" customWidth="1"/>
    <col min="2" max="2" width="4.00390625" style="0" customWidth="1"/>
    <col min="6" max="7" width="4.00390625" style="0" customWidth="1"/>
    <col min="8" max="8" width="2.8515625" style="0" customWidth="1"/>
    <col min="9" max="9" width="7.00390625" style="0" customWidth="1"/>
    <col min="10" max="10" width="3.421875" style="0" customWidth="1"/>
    <col min="11" max="11" width="10.7109375" style="0" customWidth="1"/>
    <col min="13" max="22" width="4.00390625" style="94" customWidth="1"/>
    <col min="23" max="23" width="4.00390625" style="94" customWidth="1" outlineLevel="1"/>
    <col min="24" max="27" width="4.7109375" style="0" customWidth="1" outlineLevel="1"/>
    <col min="28" max="28" width="8.28125" style="0" customWidth="1" outlineLevel="1"/>
    <col min="29" max="29" width="11.421875" style="0" customWidth="1" outlineLevel="1"/>
    <col min="30" max="30" width="5.00390625" style="0" customWidth="1" outlineLevel="1"/>
    <col min="31" max="31" width="11.421875" style="0" customWidth="1" outlineLevel="1"/>
  </cols>
  <sheetData>
    <row r="1" spans="1:23" ht="12.75">
      <c r="A1" s="212" t="s">
        <v>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3" spans="3:11" ht="15.75">
      <c r="C3" s="4">
        <f>Feuil1!B2</f>
        <v>1</v>
      </c>
      <c r="D3" s="4">
        <f>Feuil1!C2</f>
        <v>3</v>
      </c>
      <c r="E3" s="4">
        <f>Feuil1!D2</f>
        <v>5</v>
      </c>
      <c r="G3" s="4" t="s">
        <v>24</v>
      </c>
      <c r="I3" s="226" t="s">
        <v>1</v>
      </c>
      <c r="J3" s="92"/>
      <c r="K3" s="4">
        <f>Feuil1!F2</f>
        <v>7</v>
      </c>
    </row>
    <row r="4" spans="3:11" ht="15.75">
      <c r="C4" s="4">
        <f>Feuil1!B3</f>
        <v>0</v>
      </c>
      <c r="D4" s="4">
        <f>Feuil1!C3</f>
        <v>13</v>
      </c>
      <c r="E4" s="4">
        <f>Feuil1!D3</f>
        <v>17</v>
      </c>
      <c r="G4" s="4" t="s">
        <v>25</v>
      </c>
      <c r="I4" s="226"/>
      <c r="J4" s="92"/>
      <c r="K4" s="4">
        <f>Feuil1!F3</f>
        <v>19</v>
      </c>
    </row>
    <row r="5" spans="3:11" ht="15.75">
      <c r="C5" s="4">
        <f>Feuil1!B4</f>
        <v>0</v>
      </c>
      <c r="D5" s="4">
        <f>Feuil1!C4</f>
        <v>27</v>
      </c>
      <c r="E5" s="4">
        <f>Feuil1!D4</f>
        <v>0</v>
      </c>
      <c r="G5" s="4" t="s">
        <v>26</v>
      </c>
      <c r="I5" s="226"/>
      <c r="J5" s="92"/>
      <c r="K5" s="4">
        <f>Feuil1!F4</f>
        <v>37</v>
      </c>
    </row>
    <row r="6" spans="3:11" ht="12.75">
      <c r="C6" s="4"/>
      <c r="D6" s="4"/>
      <c r="E6" s="4"/>
      <c r="K6" s="4"/>
    </row>
    <row r="7" spans="1:11" ht="15.75">
      <c r="A7" s="225" t="s">
        <v>3</v>
      </c>
      <c r="C7" s="4">
        <f>C3*E5-C5*E3</f>
        <v>0</v>
      </c>
      <c r="D7" s="4">
        <f>D3*E5-D5*E3</f>
        <v>-135</v>
      </c>
      <c r="E7" s="4">
        <f>E3*E5-E5*E3</f>
        <v>0</v>
      </c>
      <c r="G7" s="4" t="s">
        <v>24</v>
      </c>
      <c r="I7" s="226" t="s">
        <v>1</v>
      </c>
      <c r="K7" s="4">
        <f>K3*E5-K5*E3</f>
        <v>-185</v>
      </c>
    </row>
    <row r="8" spans="1:11" ht="15.75">
      <c r="A8" s="226"/>
      <c r="C8" s="4">
        <f>C4*E5-C5*E4</f>
        <v>0</v>
      </c>
      <c r="D8" s="4">
        <f>D4*E5-D5*E4</f>
        <v>-459</v>
      </c>
      <c r="E8" s="4">
        <f>E4*E5-E5*E4</f>
        <v>0</v>
      </c>
      <c r="G8" s="4" t="s">
        <v>25</v>
      </c>
      <c r="I8" s="226"/>
      <c r="K8" s="4">
        <f>K4*E5-K5*E4</f>
        <v>-629</v>
      </c>
    </row>
    <row r="9" spans="1:11" ht="15.75">
      <c r="A9" s="226"/>
      <c r="C9" s="4">
        <f>C5</f>
        <v>0</v>
      </c>
      <c r="D9" s="4">
        <f>D5</f>
        <v>27</v>
      </c>
      <c r="E9" s="4">
        <f>E5</f>
        <v>0</v>
      </c>
      <c r="G9" s="4" t="s">
        <v>26</v>
      </c>
      <c r="I9" s="226"/>
      <c r="K9" s="4">
        <f>K5</f>
        <v>37</v>
      </c>
    </row>
    <row r="10" spans="3:11" ht="12.75">
      <c r="C10" s="4"/>
      <c r="D10" s="4"/>
      <c r="E10" s="4"/>
      <c r="K10" s="4"/>
    </row>
    <row r="11" spans="1:11" ht="15.75">
      <c r="A11" s="225" t="s">
        <v>3</v>
      </c>
      <c r="C11" s="4">
        <f>C7*D8-C8*D7</f>
        <v>0</v>
      </c>
      <c r="D11" s="4">
        <f>D7*D8-D8*D7</f>
        <v>0</v>
      </c>
      <c r="E11" s="4">
        <f>E7</f>
        <v>0</v>
      </c>
      <c r="G11" s="4" t="s">
        <v>24</v>
      </c>
      <c r="I11" s="226" t="s">
        <v>1</v>
      </c>
      <c r="K11" s="4">
        <f>K7*D8-K8*D7</f>
        <v>0</v>
      </c>
    </row>
    <row r="12" spans="1:11" ht="15.75">
      <c r="A12" s="226"/>
      <c r="C12" s="4">
        <f>C8*$C$7-C7*$C$8</f>
        <v>0</v>
      </c>
      <c r="D12" s="4">
        <f>D8*$C$7-D7*$C$8</f>
        <v>0</v>
      </c>
      <c r="E12" s="4">
        <f>E8*$C$7-E7*$C$8</f>
        <v>0</v>
      </c>
      <c r="G12" s="4" t="s">
        <v>25</v>
      </c>
      <c r="I12" s="226"/>
      <c r="K12" s="4">
        <f>K8*$C$7-K7*$C$8</f>
        <v>0</v>
      </c>
    </row>
    <row r="13" spans="1:11" ht="15.75">
      <c r="A13" s="226"/>
      <c r="C13" s="4">
        <f>C9</f>
        <v>0</v>
      </c>
      <c r="D13" s="4">
        <f>D9</f>
        <v>27</v>
      </c>
      <c r="E13" s="4">
        <f>E9</f>
        <v>0</v>
      </c>
      <c r="G13" s="4" t="s">
        <v>26</v>
      </c>
      <c r="I13" s="226"/>
      <c r="K13" s="4">
        <f>K9</f>
        <v>37</v>
      </c>
    </row>
    <row r="14" spans="1:11" ht="12.75">
      <c r="A14" s="92"/>
      <c r="C14" s="4"/>
      <c r="D14" s="4"/>
      <c r="E14" s="4"/>
      <c r="G14" s="4"/>
      <c r="I14" s="92"/>
      <c r="K14" s="4"/>
    </row>
    <row r="15" spans="1:11" ht="15.75">
      <c r="A15" s="225" t="s">
        <v>3</v>
      </c>
      <c r="C15" s="4" t="e">
        <f>C11/C11</f>
        <v>#DIV/0!</v>
      </c>
      <c r="D15" s="4">
        <v>0</v>
      </c>
      <c r="E15" s="4">
        <v>0</v>
      </c>
      <c r="G15" s="4" t="s">
        <v>24</v>
      </c>
      <c r="I15" s="226" t="s">
        <v>1</v>
      </c>
      <c r="K15" s="4" t="e">
        <f>K11/C11</f>
        <v>#DIV/0!</v>
      </c>
    </row>
    <row r="16" spans="1:11" ht="15.75">
      <c r="A16" s="226"/>
      <c r="C16" s="4">
        <f>C12</f>
        <v>0</v>
      </c>
      <c r="D16" s="4" t="e">
        <f>D12/D12</f>
        <v>#DIV/0!</v>
      </c>
      <c r="E16" s="4">
        <f>E12</f>
        <v>0</v>
      </c>
      <c r="G16" s="4" t="s">
        <v>25</v>
      </c>
      <c r="I16" s="226"/>
      <c r="K16" s="4" t="e">
        <f>K12/D12</f>
        <v>#DIV/0!</v>
      </c>
    </row>
    <row r="17" spans="1:11" ht="15.75">
      <c r="A17" s="226"/>
      <c r="C17" s="4">
        <f>C13</f>
        <v>0</v>
      </c>
      <c r="D17" s="4">
        <f>D13</f>
        <v>27</v>
      </c>
      <c r="E17" s="4">
        <f>E13</f>
        <v>0</v>
      </c>
      <c r="G17" s="4" t="s">
        <v>26</v>
      </c>
      <c r="I17" s="226"/>
      <c r="K17" s="4">
        <f>K13</f>
        <v>37</v>
      </c>
    </row>
    <row r="18" spans="1:9" ht="12.75">
      <c r="A18" s="92"/>
      <c r="G18" s="4"/>
      <c r="I18" s="92"/>
    </row>
    <row r="19" spans="1:9" ht="12.75">
      <c r="A19" s="130" t="s">
        <v>30</v>
      </c>
      <c r="G19" s="4"/>
      <c r="I19" s="92"/>
    </row>
    <row r="20" spans="1:31" ht="12.75">
      <c r="A20" s="130"/>
      <c r="G20" s="4"/>
      <c r="I20" s="92"/>
      <c r="W20" s="227">
        <f>K13*C11</f>
        <v>0</v>
      </c>
      <c r="X20" s="227"/>
      <c r="Y20">
        <f>C17</f>
        <v>0</v>
      </c>
      <c r="Z20">
        <f>K12</f>
        <v>0</v>
      </c>
      <c r="AA20">
        <f>D13</f>
        <v>27</v>
      </c>
      <c r="AB20">
        <f>K11</f>
        <v>0</v>
      </c>
      <c r="AC20">
        <f>E13*C11</f>
        <v>0</v>
      </c>
      <c r="AE20" s="138" t="e">
        <f>(X20-(Y20*Z20)-(AA20*AB20))/AC20</f>
        <v>#DIV/0!</v>
      </c>
    </row>
    <row r="21" spans="1:2" ht="15.75">
      <c r="A21" s="4" t="s">
        <v>46</v>
      </c>
      <c r="B21" t="e">
        <f>X27</f>
        <v>#DIV/0!</v>
      </c>
    </row>
    <row r="23" ht="12.75">
      <c r="A23" t="s">
        <v>35</v>
      </c>
    </row>
    <row r="25" spans="1:31" ht="15.75">
      <c r="A25" s="225"/>
      <c r="C25" s="4" t="e">
        <f>C11/C11</f>
        <v>#DIV/0!</v>
      </c>
      <c r="D25" s="4">
        <f>D11</f>
        <v>0</v>
      </c>
      <c r="E25" s="4">
        <f>E11</f>
        <v>0</v>
      </c>
      <c r="G25" s="4" t="s">
        <v>24</v>
      </c>
      <c r="I25" s="226" t="s">
        <v>1</v>
      </c>
      <c r="K25" s="4" t="e">
        <f>K11/C11</f>
        <v>#DIV/0!</v>
      </c>
      <c r="X25" s="133">
        <f>K13</f>
        <v>37</v>
      </c>
      <c r="Y25" s="134">
        <f>C13</f>
        <v>0</v>
      </c>
      <c r="Z25" s="135" t="e">
        <f>K25</f>
        <v>#DIV/0!</v>
      </c>
      <c r="AA25" s="134">
        <f>D13</f>
        <v>27</v>
      </c>
      <c r="AB25" s="135" t="e">
        <f>K16</f>
        <v>#DIV/0!</v>
      </c>
      <c r="AC25" s="136">
        <f>E17</f>
        <v>0</v>
      </c>
      <c r="AD25" s="137" t="s">
        <v>1</v>
      </c>
      <c r="AE25" s="138" t="e">
        <f>(X25-(Y25*Z25)-(AA25*AB25))/AC25</f>
        <v>#DIV/0!</v>
      </c>
    </row>
    <row r="26" spans="1:28" ht="15.75">
      <c r="A26" s="226"/>
      <c r="C26" s="4" t="e">
        <f>C12/D12</f>
        <v>#DIV/0!</v>
      </c>
      <c r="D26" s="4" t="e">
        <f>D12/D12</f>
        <v>#DIV/0!</v>
      </c>
      <c r="E26" s="4" t="e">
        <f>E12/D12</f>
        <v>#DIV/0!</v>
      </c>
      <c r="G26" s="4" t="s">
        <v>25</v>
      </c>
      <c r="I26" s="226"/>
      <c r="K26" s="4" t="e">
        <f>K12/D12</f>
        <v>#DIV/0!</v>
      </c>
      <c r="X26" s="39" t="s">
        <v>22</v>
      </c>
      <c r="Y26" s="39" t="s">
        <v>31</v>
      </c>
      <c r="Z26" t="s">
        <v>33</v>
      </c>
      <c r="AA26" t="s">
        <v>34</v>
      </c>
      <c r="AB26" s="131" t="s">
        <v>32</v>
      </c>
    </row>
    <row r="27" spans="1:24" ht="15.75">
      <c r="A27" s="226"/>
      <c r="C27" s="4">
        <f>C13-C13</f>
        <v>0</v>
      </c>
      <c r="D27" s="4">
        <f>D13-D13</f>
        <v>0</v>
      </c>
      <c r="E27" s="4" t="e">
        <f>E13/E13</f>
        <v>#DIV/0!</v>
      </c>
      <c r="G27" s="4" t="s">
        <v>26</v>
      </c>
      <c r="I27" s="226"/>
      <c r="K27" s="4" t="e">
        <f>AE25</f>
        <v>#DIV/0!</v>
      </c>
      <c r="X27" t="e">
        <f>Z26&amp;" "&amp;X25&amp;X26&amp;" "&amp;Z26&amp;Y25&amp;Y26&amp;Z25&amp;AA26&amp;X26&amp;Z26&amp;AA25&amp;Y26&amp;AB25&amp;AA26&amp;AA26&amp;AB26&amp;" "&amp;AC25&amp;" = "&amp;AE25</f>
        <v>#DIV/0!</v>
      </c>
    </row>
    <row r="29" spans="24:31" ht="12.75">
      <c r="X29">
        <f>X25</f>
        <v>37</v>
      </c>
      <c r="Z29" t="e">
        <f>Y25*Z25</f>
        <v>#DIV/0!</v>
      </c>
      <c r="AB29" t="e">
        <f>AA25*AB25</f>
        <v>#DIV/0!</v>
      </c>
      <c r="AC29">
        <f>AC25</f>
        <v>0</v>
      </c>
      <c r="AE29" t="e">
        <f>X29-Z29-AB29</f>
        <v>#DIV/0!</v>
      </c>
    </row>
    <row r="30" ht="12.75">
      <c r="AE30" t="e">
        <f>AE29/AC29</f>
        <v>#DIV/0!</v>
      </c>
    </row>
    <row r="53" spans="1:12" ht="12.75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</row>
  </sheetData>
  <sheetProtection/>
  <mergeCells count="12">
    <mergeCell ref="W20:X20"/>
    <mergeCell ref="I11:I13"/>
    <mergeCell ref="I25:I27"/>
    <mergeCell ref="I3:I5"/>
    <mergeCell ref="A1:L1"/>
    <mergeCell ref="I7:I9"/>
    <mergeCell ref="A7:A9"/>
    <mergeCell ref="A11:A13"/>
    <mergeCell ref="A53:L53"/>
    <mergeCell ref="A25:A27"/>
    <mergeCell ref="A15:A17"/>
    <mergeCell ref="I15:I17"/>
  </mergeCells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Equation.DSMT4" shapeId="31830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H128"/>
  <sheetViews>
    <sheetView showGridLines="0" workbookViewId="0" topLeftCell="A1">
      <selection activeCell="A1" sqref="A1:Y1"/>
    </sheetView>
  </sheetViews>
  <sheetFormatPr defaultColWidth="11.421875" defaultRowHeight="12.75" outlineLevelRow="1" outlineLevelCol="1"/>
  <cols>
    <col min="1" max="1" width="3.57421875" style="37" customWidth="1"/>
    <col min="2" max="2" width="4.7109375" style="38" customWidth="1"/>
    <col min="3" max="6" width="4.7109375" style="39" customWidth="1"/>
    <col min="7" max="7" width="3.421875" style="39" customWidth="1"/>
    <col min="8" max="8" width="4.7109375" style="39" customWidth="1"/>
    <col min="9" max="9" width="3.421875" style="39" customWidth="1"/>
    <col min="10" max="10" width="4.7109375" style="39" customWidth="1"/>
    <col min="11" max="11" width="3.00390625" style="38" customWidth="1"/>
    <col min="12" max="12" width="4.7109375" style="39" customWidth="1"/>
    <col min="13" max="13" width="4.8515625" style="39" customWidth="1"/>
    <col min="14" max="14" width="1.421875" style="39" customWidth="1"/>
    <col min="15" max="15" width="4.7109375" style="39" customWidth="1"/>
    <col min="16" max="16" width="2.421875" style="39" customWidth="1"/>
    <col min="17" max="17" width="4.7109375" style="39" customWidth="1"/>
    <col min="18" max="18" width="2.57421875" style="39" customWidth="1"/>
    <col min="19" max="19" width="4.7109375" style="39" customWidth="1"/>
    <col min="20" max="20" width="5.7109375" style="39" customWidth="1"/>
    <col min="21" max="21" width="1.57421875" style="39" customWidth="1"/>
    <col min="22" max="22" width="4.7109375" style="39" customWidth="1"/>
    <col min="23" max="23" width="2.8515625" style="39" customWidth="1"/>
    <col min="24" max="24" width="4.7109375" style="39" customWidth="1"/>
    <col min="25" max="25" width="2.421875" style="39" customWidth="1"/>
    <col min="26" max="26" width="2.421875" style="54" customWidth="1"/>
    <col min="27" max="27" width="3.7109375" style="0" customWidth="1"/>
    <col min="28" max="31" width="3.7109375" style="0" hidden="1" customWidth="1" outlineLevel="1"/>
    <col min="32" max="32" width="4.7109375" style="0" hidden="1" customWidth="1" outlineLevel="1"/>
    <col min="33" max="44" width="3.7109375" style="0" hidden="1" customWidth="1" outlineLevel="1"/>
    <col min="45" max="45" width="3.7109375" style="0" customWidth="1" collapsed="1"/>
    <col min="46" max="48" width="3.7109375" style="0" customWidth="1"/>
    <col min="49" max="49" width="5.28125" style="0" customWidth="1"/>
    <col min="50" max="50" width="3.7109375" style="0" customWidth="1"/>
    <col min="51" max="51" width="2.57421875" style="0" customWidth="1"/>
    <col min="52" max="52" width="4.57421875" style="0" customWidth="1"/>
    <col min="53" max="53" width="3.7109375" style="0" customWidth="1"/>
    <col min="54" max="54" width="2.57421875" style="0" customWidth="1"/>
    <col min="55" max="55" width="3.57421875" style="0" customWidth="1"/>
    <col min="56" max="56" width="3.7109375" style="0" customWidth="1"/>
    <col min="57" max="57" width="2.00390625" style="0" customWidth="1"/>
    <col min="58" max="58" width="4.57421875" style="0" customWidth="1"/>
    <col min="59" max="16384" width="3.7109375" style="0" customWidth="1"/>
  </cols>
  <sheetData>
    <row r="1" spans="1:27" ht="12.75">
      <c r="A1" s="195" t="s">
        <v>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234"/>
      <c r="Z1" s="184"/>
      <c r="AA1" s="2"/>
    </row>
    <row r="2" ht="6.75" customHeight="1">
      <c r="AA2" s="2"/>
    </row>
    <row r="3" spans="2:42" ht="12.75">
      <c r="B3" s="38">
        <f>Feuil1!B2</f>
        <v>1</v>
      </c>
      <c r="C3" s="38">
        <f>Feuil1!C2</f>
        <v>3</v>
      </c>
      <c r="D3" s="38">
        <f>Feuil1!D2</f>
        <v>5</v>
      </c>
      <c r="E3" s="38"/>
      <c r="F3" s="38">
        <f>Feuil1!F2</f>
        <v>7</v>
      </c>
      <c r="K3" s="38" t="str">
        <f>B74</f>
        <v>x1=</v>
      </c>
      <c r="M3" s="235">
        <f>J74</f>
        <v>2.5403050108932463</v>
      </c>
      <c r="N3" s="235"/>
      <c r="O3" s="235"/>
      <c r="P3" s="235"/>
      <c r="Q3" s="235"/>
      <c r="S3" s="40">
        <v>1</v>
      </c>
      <c r="T3" s="41">
        <v>-1</v>
      </c>
      <c r="U3" s="41"/>
      <c r="V3" s="36">
        <v>1</v>
      </c>
      <c r="W3" s="42"/>
      <c r="AA3" s="2"/>
      <c r="AB3" s="21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7"/>
    </row>
    <row r="4" spans="2:42" ht="12.75">
      <c r="B4" s="38">
        <f>Feuil1!B3</f>
        <v>0</v>
      </c>
      <c r="C4" s="38">
        <f>Feuil1!C3</f>
        <v>13</v>
      </c>
      <c r="D4" s="38">
        <f>Feuil1!D3</f>
        <v>17</v>
      </c>
      <c r="E4" s="38" t="s">
        <v>1</v>
      </c>
      <c r="F4" s="38">
        <f>Feuil1!F3</f>
        <v>19</v>
      </c>
      <c r="H4" s="32" t="s">
        <v>3</v>
      </c>
      <c r="I4" s="43"/>
      <c r="J4" s="43"/>
      <c r="K4" s="38" t="str">
        <f>B81</f>
        <v>x2=</v>
      </c>
      <c r="M4" s="235">
        <f>J81</f>
        <v>1.3703703703703705</v>
      </c>
      <c r="N4" s="235"/>
      <c r="O4" s="235"/>
      <c r="P4" s="235"/>
      <c r="Q4" s="235"/>
      <c r="S4" s="44">
        <v>-1</v>
      </c>
      <c r="T4" s="45">
        <v>1</v>
      </c>
      <c r="U4" s="45"/>
      <c r="V4" s="46">
        <v>-1</v>
      </c>
      <c r="W4" s="42"/>
      <c r="AA4" s="2"/>
      <c r="AB4" s="1"/>
      <c r="AC4" s="29">
        <v>1</v>
      </c>
      <c r="AD4" s="29">
        <f>AC4+AC4</f>
        <v>2</v>
      </c>
      <c r="AE4" s="29">
        <f>AD4+1</f>
        <v>3</v>
      </c>
      <c r="AF4" s="29"/>
      <c r="AG4" s="29"/>
      <c r="AH4" s="29">
        <v>1</v>
      </c>
      <c r="AI4" s="29">
        <f>AH4</f>
        <v>1</v>
      </c>
      <c r="AJ4" s="29">
        <f>AI4</f>
        <v>1</v>
      </c>
      <c r="AK4" s="29"/>
      <c r="AL4" s="29"/>
      <c r="AM4" s="29">
        <f aca="true" t="shared" si="0" ref="AM4:AO6">AH4+AC4</f>
        <v>2</v>
      </c>
      <c r="AN4" s="29">
        <f t="shared" si="0"/>
        <v>3</v>
      </c>
      <c r="AO4" s="29">
        <f t="shared" si="0"/>
        <v>4</v>
      </c>
      <c r="AP4" s="3"/>
    </row>
    <row r="5" spans="2:42" ht="12.75">
      <c r="B5" s="38">
        <f>Feuil1!B4</f>
        <v>0</v>
      </c>
      <c r="C5" s="38">
        <f>Feuil1!C4</f>
        <v>27</v>
      </c>
      <c r="D5" s="38">
        <f>Feuil1!D4</f>
        <v>0</v>
      </c>
      <c r="E5" s="38"/>
      <c r="F5" s="38">
        <f>Feuil1!F4</f>
        <v>37</v>
      </c>
      <c r="K5" s="38" t="str">
        <f>B88</f>
        <v>x3=</v>
      </c>
      <c r="M5" s="235">
        <f>J88</f>
        <v>0.06971677559912855</v>
      </c>
      <c r="N5" s="235"/>
      <c r="O5" s="235"/>
      <c r="P5" s="235"/>
      <c r="Q5" s="235"/>
      <c r="S5" s="47">
        <v>1</v>
      </c>
      <c r="T5" s="48">
        <v>-1</v>
      </c>
      <c r="U5" s="48"/>
      <c r="V5" s="49">
        <v>1</v>
      </c>
      <c r="W5" s="42"/>
      <c r="AA5" s="2"/>
      <c r="AB5" s="1"/>
      <c r="AC5" s="29">
        <v>1</v>
      </c>
      <c r="AD5" s="29">
        <f>AC5+AC5</f>
        <v>2</v>
      </c>
      <c r="AE5" s="29">
        <f>AD5+1</f>
        <v>3</v>
      </c>
      <c r="AF5" s="29"/>
      <c r="AG5" s="29"/>
      <c r="AH5" s="29">
        <v>2</v>
      </c>
      <c r="AI5" s="29">
        <v>2</v>
      </c>
      <c r="AJ5" s="29">
        <v>2</v>
      </c>
      <c r="AK5" s="29"/>
      <c r="AL5" s="29"/>
      <c r="AM5" s="29">
        <f t="shared" si="0"/>
        <v>3</v>
      </c>
      <c r="AN5" s="29">
        <f t="shared" si="0"/>
        <v>4</v>
      </c>
      <c r="AO5" s="29">
        <f t="shared" si="0"/>
        <v>5</v>
      </c>
      <c r="AP5" s="3"/>
    </row>
    <row r="6" spans="4:42" ht="12.75">
      <c r="D6" s="38"/>
      <c r="E6" s="38"/>
      <c r="F6" s="38"/>
      <c r="W6" s="50"/>
      <c r="AA6" s="2"/>
      <c r="AB6" s="1"/>
      <c r="AC6" s="29">
        <v>1</v>
      </c>
      <c r="AD6" s="29">
        <f>AC6+AC6</f>
        <v>2</v>
      </c>
      <c r="AE6" s="29">
        <f>AD6+1</f>
        <v>3</v>
      </c>
      <c r="AF6" s="29"/>
      <c r="AG6" s="29"/>
      <c r="AH6" s="29">
        <v>3</v>
      </c>
      <c r="AI6" s="29">
        <v>3</v>
      </c>
      <c r="AJ6" s="29">
        <v>3</v>
      </c>
      <c r="AK6" s="29"/>
      <c r="AL6" s="29"/>
      <c r="AM6" s="29">
        <f t="shared" si="0"/>
        <v>4</v>
      </c>
      <c r="AN6" s="29">
        <f t="shared" si="0"/>
        <v>5</v>
      </c>
      <c r="AO6" s="29">
        <f t="shared" si="0"/>
        <v>6</v>
      </c>
      <c r="AP6" s="3"/>
    </row>
    <row r="7" spans="2:42" ht="12.75">
      <c r="B7" s="103">
        <f aca="true" t="shared" si="1" ref="B7:D9">B3</f>
        <v>1</v>
      </c>
      <c r="C7" s="37">
        <f t="shared" si="1"/>
        <v>3</v>
      </c>
      <c r="D7" s="37">
        <f t="shared" si="1"/>
        <v>5</v>
      </c>
      <c r="E7" s="104">
        <f>F3</f>
        <v>7</v>
      </c>
      <c r="G7" s="38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40">
        <f>D3</f>
        <v>5</v>
      </c>
      <c r="T7" s="41">
        <f>D4</f>
        <v>17</v>
      </c>
      <c r="U7" s="41"/>
      <c r="V7" s="36">
        <f>D5</f>
        <v>0</v>
      </c>
      <c r="W7" s="42"/>
      <c r="AA7" s="2"/>
      <c r="AB7" s="1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"/>
    </row>
    <row r="8" spans="2:42" ht="12.75">
      <c r="B8" s="103">
        <f t="shared" si="1"/>
        <v>0</v>
      </c>
      <c r="C8" s="37">
        <f t="shared" si="1"/>
        <v>13</v>
      </c>
      <c r="D8" s="37">
        <f t="shared" si="1"/>
        <v>17</v>
      </c>
      <c r="E8" s="104">
        <f>F4</f>
        <v>19</v>
      </c>
      <c r="F8" s="52"/>
      <c r="S8" s="47">
        <f>F3</f>
        <v>7</v>
      </c>
      <c r="T8" s="48">
        <f>F4</f>
        <v>19</v>
      </c>
      <c r="U8" s="48"/>
      <c r="V8" s="49">
        <f>F5</f>
        <v>37</v>
      </c>
      <c r="W8" s="42"/>
      <c r="AA8" s="2"/>
      <c r="AB8" s="1"/>
      <c r="AC8" s="29">
        <v>-1</v>
      </c>
      <c r="AD8" s="29">
        <f aca="true" t="shared" si="2" ref="AD8:AE10">AC8</f>
        <v>-1</v>
      </c>
      <c r="AE8" s="29">
        <f t="shared" si="2"/>
        <v>-1</v>
      </c>
      <c r="AF8" s="29"/>
      <c r="AG8" s="29"/>
      <c r="AH8" s="29">
        <f aca="true" t="shared" si="3" ref="AH8:AJ10">AM4</f>
        <v>2</v>
      </c>
      <c r="AI8" s="29">
        <f t="shared" si="3"/>
        <v>3</v>
      </c>
      <c r="AJ8" s="29">
        <f t="shared" si="3"/>
        <v>4</v>
      </c>
      <c r="AK8" s="29"/>
      <c r="AL8" s="29"/>
      <c r="AM8" s="23">
        <f aca="true" t="shared" si="4" ref="AM8:AO10">POWER(AC8,AH8)</f>
        <v>1</v>
      </c>
      <c r="AN8" s="14">
        <f t="shared" si="4"/>
        <v>-1</v>
      </c>
      <c r="AO8" s="24">
        <f t="shared" si="4"/>
        <v>1</v>
      </c>
      <c r="AP8" s="3"/>
    </row>
    <row r="9" spans="2:42" ht="12.75">
      <c r="B9" s="103">
        <f t="shared" si="1"/>
        <v>0</v>
      </c>
      <c r="C9" s="37">
        <f t="shared" si="1"/>
        <v>27</v>
      </c>
      <c r="D9" s="37">
        <f t="shared" si="1"/>
        <v>0</v>
      </c>
      <c r="E9" s="104">
        <f>F5</f>
        <v>37</v>
      </c>
      <c r="F9" s="38"/>
      <c r="AA9" s="2"/>
      <c r="AB9" s="1"/>
      <c r="AC9" s="29">
        <f>AC8</f>
        <v>-1</v>
      </c>
      <c r="AD9" s="29">
        <f t="shared" si="2"/>
        <v>-1</v>
      </c>
      <c r="AE9" s="29">
        <f t="shared" si="2"/>
        <v>-1</v>
      </c>
      <c r="AF9" s="29"/>
      <c r="AG9" s="29"/>
      <c r="AH9" s="29">
        <f t="shared" si="3"/>
        <v>3</v>
      </c>
      <c r="AI9" s="29">
        <f t="shared" si="3"/>
        <v>4</v>
      </c>
      <c r="AJ9" s="29">
        <f t="shared" si="3"/>
        <v>5</v>
      </c>
      <c r="AK9" s="29"/>
      <c r="AL9" s="29"/>
      <c r="AM9" s="25">
        <f t="shared" si="4"/>
        <v>-1</v>
      </c>
      <c r="AN9" s="12">
        <f t="shared" si="4"/>
        <v>1</v>
      </c>
      <c r="AO9" s="26">
        <f t="shared" si="4"/>
        <v>-1</v>
      </c>
      <c r="AP9" s="3"/>
    </row>
    <row r="10" spans="8:42" ht="12.75" outlineLevel="1">
      <c r="H10" s="53">
        <f>B4</f>
        <v>0</v>
      </c>
      <c r="I10" s="54"/>
      <c r="J10" s="55">
        <f>C4</f>
        <v>13</v>
      </c>
      <c r="K10" s="37"/>
      <c r="O10" s="53">
        <f>B3</f>
        <v>1</v>
      </c>
      <c r="P10" s="54"/>
      <c r="Q10" s="55">
        <f>C3</f>
        <v>3</v>
      </c>
      <c r="R10" s="54"/>
      <c r="V10" s="53">
        <f>B3</f>
        <v>1</v>
      </c>
      <c r="W10" s="54"/>
      <c r="X10" s="55">
        <f>C3</f>
        <v>3</v>
      </c>
      <c r="AA10" s="2"/>
      <c r="AB10" s="1"/>
      <c r="AC10" s="29">
        <f>AC9</f>
        <v>-1</v>
      </c>
      <c r="AD10" s="29">
        <f t="shared" si="2"/>
        <v>-1</v>
      </c>
      <c r="AE10" s="29">
        <f t="shared" si="2"/>
        <v>-1</v>
      </c>
      <c r="AF10" s="29"/>
      <c r="AG10" s="29"/>
      <c r="AH10" s="29">
        <f t="shared" si="3"/>
        <v>4</v>
      </c>
      <c r="AI10" s="29">
        <f t="shared" si="3"/>
        <v>5</v>
      </c>
      <c r="AJ10" s="29">
        <f t="shared" si="3"/>
        <v>6</v>
      </c>
      <c r="AK10" s="29"/>
      <c r="AL10" s="29"/>
      <c r="AM10" s="27">
        <f t="shared" si="4"/>
        <v>1</v>
      </c>
      <c r="AN10" s="18">
        <f t="shared" si="4"/>
        <v>-1</v>
      </c>
      <c r="AO10" s="28">
        <f t="shared" si="4"/>
        <v>1</v>
      </c>
      <c r="AP10" s="3"/>
    </row>
    <row r="11" spans="3:42" ht="12.75" outlineLevel="1">
      <c r="C11" s="207" t="s">
        <v>0</v>
      </c>
      <c r="D11" s="207"/>
      <c r="E11" s="39">
        <f>AM10</f>
        <v>1</v>
      </c>
      <c r="F11" s="39">
        <f>AM13</f>
        <v>5</v>
      </c>
      <c r="H11" s="53"/>
      <c r="I11" s="54"/>
      <c r="J11" s="55"/>
      <c r="K11" s="37" t="s">
        <v>2</v>
      </c>
      <c r="L11" s="39">
        <f>AN10</f>
        <v>-1</v>
      </c>
      <c r="M11" s="39">
        <f>AN13</f>
        <v>17</v>
      </c>
      <c r="O11" s="53"/>
      <c r="P11" s="54"/>
      <c r="Q11" s="55"/>
      <c r="R11" s="37" t="s">
        <v>2</v>
      </c>
      <c r="S11" s="39">
        <f>AO10</f>
        <v>1</v>
      </c>
      <c r="T11" s="39">
        <f>AO13</f>
        <v>0</v>
      </c>
      <c r="V11" s="53"/>
      <c r="W11" s="54"/>
      <c r="X11" s="55"/>
      <c r="AA11" s="2"/>
      <c r="AB11" s="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3"/>
    </row>
    <row r="12" spans="8:42" ht="12.75" outlineLevel="1">
      <c r="H12" s="53">
        <f>B5</f>
        <v>0</v>
      </c>
      <c r="I12" s="54"/>
      <c r="J12" s="55">
        <f>C5</f>
        <v>27</v>
      </c>
      <c r="K12" s="37"/>
      <c r="O12" s="53">
        <f>B5</f>
        <v>0</v>
      </c>
      <c r="P12" s="54"/>
      <c r="Q12" s="55">
        <f>C5</f>
        <v>27</v>
      </c>
      <c r="R12" s="37"/>
      <c r="V12" s="53">
        <f>B4</f>
        <v>0</v>
      </c>
      <c r="W12" s="54"/>
      <c r="X12" s="55">
        <f>C4</f>
        <v>13</v>
      </c>
      <c r="AA12" s="2"/>
      <c r="AB12" s="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3"/>
    </row>
    <row r="13" spans="18:42" ht="12.75" outlineLevel="1">
      <c r="R13" s="38"/>
      <c r="AA13" s="2"/>
      <c r="AB13" s="1"/>
      <c r="AF13" s="2"/>
      <c r="AG13" s="2"/>
      <c r="AH13" s="2"/>
      <c r="AI13" s="2"/>
      <c r="AJ13" s="2"/>
      <c r="AK13" s="2"/>
      <c r="AL13" s="2"/>
      <c r="AM13" s="13">
        <f>D3</f>
        <v>5</v>
      </c>
      <c r="AN13" s="15">
        <f>D4</f>
        <v>17</v>
      </c>
      <c r="AO13" s="16">
        <f>D5</f>
        <v>0</v>
      </c>
      <c r="AP13" s="3"/>
    </row>
    <row r="14" spans="1:42" ht="12.75" outlineLevel="1">
      <c r="A14" s="32" t="s">
        <v>3</v>
      </c>
      <c r="C14" s="207" t="s">
        <v>0</v>
      </c>
      <c r="D14" s="207"/>
      <c r="E14" s="38">
        <f>E11</f>
        <v>1</v>
      </c>
      <c r="F14" s="38">
        <f>F11</f>
        <v>5</v>
      </c>
      <c r="H14" s="37">
        <f>H10*J12</f>
        <v>0</v>
      </c>
      <c r="I14" s="37" t="s">
        <v>19</v>
      </c>
      <c r="J14" s="37">
        <f>H12*J10</f>
        <v>0</v>
      </c>
      <c r="K14" s="37" t="s">
        <v>2</v>
      </c>
      <c r="L14" s="37">
        <f>L11</f>
        <v>-1</v>
      </c>
      <c r="M14" s="37">
        <f>M11</f>
        <v>17</v>
      </c>
      <c r="N14" s="37"/>
      <c r="O14" s="37">
        <f>O10*Q12</f>
        <v>27</v>
      </c>
      <c r="P14" s="37" t="s">
        <v>19</v>
      </c>
      <c r="Q14" s="37">
        <f>O12*Q10</f>
        <v>0</v>
      </c>
      <c r="R14" s="37" t="s">
        <v>2</v>
      </c>
      <c r="S14" s="37">
        <f>S11</f>
        <v>1</v>
      </c>
      <c r="T14" s="37">
        <f>T11</f>
        <v>0</v>
      </c>
      <c r="U14" s="37"/>
      <c r="V14" s="37">
        <f>V10*X12</f>
        <v>13</v>
      </c>
      <c r="W14" s="37" t="s">
        <v>19</v>
      </c>
      <c r="X14" s="37">
        <f>(V12*X10)</f>
        <v>0</v>
      </c>
      <c r="AA14" s="2"/>
      <c r="AB14" s="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7">
        <f>F3</f>
        <v>7</v>
      </c>
      <c r="AN14" s="19">
        <f>F4</f>
        <v>19</v>
      </c>
      <c r="AO14" s="20">
        <f>F5</f>
        <v>37</v>
      </c>
      <c r="AP14" s="3"/>
    </row>
    <row r="15" spans="1:42" ht="12.75" outlineLevel="1">
      <c r="A15" s="38"/>
      <c r="E15" s="38"/>
      <c r="F15" s="38"/>
      <c r="G15" s="38"/>
      <c r="H15" s="38"/>
      <c r="I15" s="38"/>
      <c r="J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AA15" s="2"/>
      <c r="AB15" s="22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/>
    </row>
    <row r="16" spans="1:42" ht="12.75" outlineLevel="1">
      <c r="A16" s="32" t="str">
        <f>A14</f>
        <v>Û</v>
      </c>
      <c r="C16" s="207" t="s">
        <v>0</v>
      </c>
      <c r="D16" s="207"/>
      <c r="E16" s="37"/>
      <c r="F16" s="37">
        <f>F14*E14</f>
        <v>5</v>
      </c>
      <c r="H16" s="37">
        <f>H14-J14</f>
        <v>0</v>
      </c>
      <c r="J16" s="37"/>
      <c r="K16" s="37" t="s">
        <v>2</v>
      </c>
      <c r="L16" s="37"/>
      <c r="M16" s="37">
        <f>M14*L14</f>
        <v>-17</v>
      </c>
      <c r="N16" s="37"/>
      <c r="O16" s="37">
        <f>O14-Q14</f>
        <v>27</v>
      </c>
      <c r="P16" s="37"/>
      <c r="Q16" s="37"/>
      <c r="R16" s="37" t="s">
        <v>2</v>
      </c>
      <c r="S16" s="37"/>
      <c r="T16" s="37">
        <f>T14*S14</f>
        <v>0</v>
      </c>
      <c r="U16" s="37"/>
      <c r="V16" s="37">
        <f>V14-X14</f>
        <v>13</v>
      </c>
      <c r="W16" s="37"/>
      <c r="X16" s="38"/>
      <c r="AA16" s="2"/>
      <c r="AB16" s="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3"/>
    </row>
    <row r="17" spans="1:42" ht="12.75" outlineLevel="1">
      <c r="A17" s="38"/>
      <c r="R17" s="38"/>
      <c r="AA17" s="2"/>
      <c r="AB17" s="1"/>
      <c r="AC17" s="1">
        <f aca="true" t="shared" si="5" ref="AC17:AE19">B3</f>
        <v>1</v>
      </c>
      <c r="AD17" s="2">
        <f t="shared" si="5"/>
        <v>3</v>
      </c>
      <c r="AE17" s="3">
        <f t="shared" si="5"/>
        <v>5</v>
      </c>
      <c r="AH17" s="2"/>
      <c r="AI17" s="2"/>
      <c r="AJ17" s="2"/>
      <c r="AK17" s="2"/>
      <c r="AL17" s="2"/>
      <c r="AM17" s="2"/>
      <c r="AN17" s="2"/>
      <c r="AO17" s="2"/>
      <c r="AP17" s="3"/>
    </row>
    <row r="18" spans="1:42" ht="12.75" outlineLevel="1">
      <c r="A18" s="32" t="str">
        <f>A16</f>
        <v>Û</v>
      </c>
      <c r="C18" s="207" t="s">
        <v>0</v>
      </c>
      <c r="D18" s="207"/>
      <c r="E18" s="206">
        <f>F16*H16</f>
        <v>0</v>
      </c>
      <c r="F18" s="206"/>
      <c r="G18" s="210"/>
      <c r="H18" s="210"/>
      <c r="I18" s="54"/>
      <c r="J18" s="54"/>
      <c r="K18" s="37" t="s">
        <v>2</v>
      </c>
      <c r="L18" s="206">
        <f>M16*O16</f>
        <v>-459</v>
      </c>
      <c r="M18" s="206"/>
      <c r="N18" s="206"/>
      <c r="O18" s="206"/>
      <c r="P18" s="37"/>
      <c r="Q18" s="54"/>
      <c r="R18" s="37" t="s">
        <v>2</v>
      </c>
      <c r="S18" s="206">
        <f>T16*V16</f>
        <v>0</v>
      </c>
      <c r="T18" s="206"/>
      <c r="U18" s="206"/>
      <c r="V18" s="206"/>
      <c r="W18" s="37"/>
      <c r="AA18" s="2"/>
      <c r="AB18" s="1"/>
      <c r="AC18" s="1">
        <f t="shared" si="5"/>
        <v>0</v>
      </c>
      <c r="AD18" s="2">
        <f t="shared" si="5"/>
        <v>13</v>
      </c>
      <c r="AE18" s="3">
        <f t="shared" si="5"/>
        <v>17</v>
      </c>
      <c r="AF18" t="s">
        <v>1</v>
      </c>
      <c r="AG18">
        <f>MDETERM(AC17:AE19)</f>
        <v>-459</v>
      </c>
      <c r="AH18" s="2"/>
      <c r="AI18" s="2"/>
      <c r="AJ18" s="2"/>
      <c r="AK18" s="2"/>
      <c r="AL18" s="2"/>
      <c r="AM18" s="2"/>
      <c r="AN18" s="2"/>
      <c r="AO18" s="2"/>
      <c r="AP18" s="3"/>
    </row>
    <row r="19" spans="27:44" ht="12.75" outlineLevel="1">
      <c r="AA19" s="2"/>
      <c r="AB19" s="1"/>
      <c r="AC19" s="1">
        <f t="shared" si="5"/>
        <v>0</v>
      </c>
      <c r="AD19" s="2">
        <f t="shared" si="5"/>
        <v>27</v>
      </c>
      <c r="AE19" s="3">
        <f t="shared" si="5"/>
        <v>0</v>
      </c>
      <c r="AH19" s="2"/>
      <c r="AI19" s="2"/>
      <c r="AJ19" s="2"/>
      <c r="AK19" s="2"/>
      <c r="AL19" s="2"/>
      <c r="AM19" s="2"/>
      <c r="AN19" s="2"/>
      <c r="AO19" s="2"/>
      <c r="AP19" s="3"/>
      <c r="AQ19" s="2"/>
      <c r="AR19" s="2"/>
    </row>
    <row r="20" spans="2:44" ht="5.25" customHeight="1" outlineLevel="1">
      <c r="B20" s="56"/>
      <c r="C20" s="57"/>
      <c r="D20" s="57"/>
      <c r="E20" s="57"/>
      <c r="F20" s="57"/>
      <c r="G20" s="57"/>
      <c r="H20" s="57"/>
      <c r="I20" s="57"/>
      <c r="J20" s="58"/>
      <c r="AA20" s="2"/>
      <c r="AB20" s="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3"/>
      <c r="AQ20" s="2"/>
      <c r="AR20" s="2"/>
    </row>
    <row r="21" spans="2:44" ht="12.75" outlineLevel="1">
      <c r="B21" s="187" t="s">
        <v>3</v>
      </c>
      <c r="C21" s="209" t="s">
        <v>0</v>
      </c>
      <c r="D21" s="209"/>
      <c r="E21" s="209">
        <f>E18+L18+S18</f>
        <v>-459</v>
      </c>
      <c r="F21" s="209"/>
      <c r="G21" s="209"/>
      <c r="H21" s="209"/>
      <c r="I21" s="59"/>
      <c r="J21" s="46"/>
      <c r="AA21" s="2"/>
      <c r="AB21" s="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3"/>
      <c r="AQ21" s="2"/>
      <c r="AR21" s="2"/>
    </row>
    <row r="22" spans="2:44" ht="6" customHeight="1" outlineLevel="1">
      <c r="B22" s="60"/>
      <c r="C22" s="61"/>
      <c r="D22" s="61"/>
      <c r="E22" s="61"/>
      <c r="F22" s="61"/>
      <c r="G22" s="61"/>
      <c r="H22" s="61"/>
      <c r="I22" s="61"/>
      <c r="J22" s="62"/>
      <c r="AA22" s="2"/>
      <c r="AB22" s="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3"/>
      <c r="AQ22" s="2"/>
      <c r="AR22" s="2"/>
    </row>
    <row r="23" spans="27:47" ht="12.75">
      <c r="AA23" s="2"/>
      <c r="AB23" s="22"/>
      <c r="AC23" s="8"/>
      <c r="AD23" s="8"/>
      <c r="AE23" s="8"/>
      <c r="AF23" s="8"/>
      <c r="AG23" s="8"/>
      <c r="AH23" s="8"/>
      <c r="AI23" s="8"/>
      <c r="AJ23" s="11"/>
      <c r="AK23" s="11"/>
      <c r="AL23" s="11"/>
      <c r="AM23" s="8"/>
      <c r="AN23" s="8"/>
      <c r="AO23" s="8"/>
      <c r="AP23" s="9"/>
      <c r="AQ23" s="2"/>
      <c r="AR23" s="2"/>
      <c r="AS23" s="89">
        <f aca="true" t="shared" si="6" ref="AS23:AU25">B3</f>
        <v>1</v>
      </c>
      <c r="AT23" s="90">
        <f t="shared" si="6"/>
        <v>3</v>
      </c>
      <c r="AU23" s="91">
        <f t="shared" si="6"/>
        <v>5</v>
      </c>
    </row>
    <row r="24" spans="8:50" ht="12.75" outlineLevel="1">
      <c r="H24" s="53">
        <f>C4</f>
        <v>13</v>
      </c>
      <c r="I24" s="54"/>
      <c r="J24" s="55">
        <f>D4</f>
        <v>17</v>
      </c>
      <c r="O24" s="53">
        <f>C3</f>
        <v>3</v>
      </c>
      <c r="P24" s="54"/>
      <c r="Q24" s="55">
        <f>D3</f>
        <v>5</v>
      </c>
      <c r="V24" s="53">
        <f>C3</f>
        <v>3</v>
      </c>
      <c r="W24" s="54"/>
      <c r="X24" s="55">
        <f>D3</f>
        <v>5</v>
      </c>
      <c r="AA24" s="2"/>
      <c r="AS24" s="89">
        <f t="shared" si="6"/>
        <v>0</v>
      </c>
      <c r="AT24" s="90">
        <f t="shared" si="6"/>
        <v>13</v>
      </c>
      <c r="AU24" s="91">
        <f t="shared" si="6"/>
        <v>17</v>
      </c>
      <c r="AV24" t="s">
        <v>1</v>
      </c>
      <c r="AW24" s="227">
        <f>MDETERM(AS23:AU25)</f>
        <v>-459</v>
      </c>
      <c r="AX24" s="227"/>
    </row>
    <row r="25" spans="1:47" ht="12.75" outlineLevel="1">
      <c r="A25" s="32" t="s">
        <v>3</v>
      </c>
      <c r="B25" s="207" t="s">
        <v>4</v>
      </c>
      <c r="C25" s="207"/>
      <c r="D25" s="207"/>
      <c r="E25" s="39">
        <f>AM8</f>
        <v>1</v>
      </c>
      <c r="F25" s="39">
        <f>S8</f>
        <v>7</v>
      </c>
      <c r="H25" s="53"/>
      <c r="I25" s="54"/>
      <c r="J25" s="55"/>
      <c r="K25" s="38" t="s">
        <v>2</v>
      </c>
      <c r="L25" s="39">
        <f>AN8</f>
        <v>-1</v>
      </c>
      <c r="M25" s="39">
        <f>T8</f>
        <v>19</v>
      </c>
      <c r="O25" s="53"/>
      <c r="P25" s="54"/>
      <c r="Q25" s="55"/>
      <c r="R25" s="38" t="s">
        <v>2</v>
      </c>
      <c r="S25" s="39">
        <f>AO8</f>
        <v>1</v>
      </c>
      <c r="T25" s="39">
        <f>V8</f>
        <v>37</v>
      </c>
      <c r="V25" s="53"/>
      <c r="W25" s="54"/>
      <c r="X25" s="55"/>
      <c r="AA25" s="2"/>
      <c r="AS25" s="89">
        <f t="shared" si="6"/>
        <v>0</v>
      </c>
      <c r="AT25" s="90">
        <f t="shared" si="6"/>
        <v>27</v>
      </c>
      <c r="AU25" s="91">
        <f t="shared" si="6"/>
        <v>0</v>
      </c>
    </row>
    <row r="26" spans="8:27" ht="12.75" outlineLevel="1">
      <c r="H26" s="53">
        <f>C5</f>
        <v>27</v>
      </c>
      <c r="I26" s="54"/>
      <c r="J26" s="55">
        <f>D5</f>
        <v>0</v>
      </c>
      <c r="O26" s="53">
        <f>C5</f>
        <v>27</v>
      </c>
      <c r="P26" s="54"/>
      <c r="Q26" s="55">
        <f>D5</f>
        <v>0</v>
      </c>
      <c r="R26" s="38"/>
      <c r="V26" s="53">
        <f>C4</f>
        <v>13</v>
      </c>
      <c r="W26" s="54"/>
      <c r="X26" s="55">
        <f>D4</f>
        <v>17</v>
      </c>
      <c r="AA26" s="2"/>
    </row>
    <row r="27" ht="12.75" outlineLevel="1">
      <c r="AA27" s="2"/>
    </row>
    <row r="28" spans="1:27" ht="12.75" outlineLevel="1">
      <c r="A28" s="32" t="s">
        <v>3</v>
      </c>
      <c r="B28" s="207" t="s">
        <v>4</v>
      </c>
      <c r="C28" s="207"/>
      <c r="D28" s="207"/>
      <c r="E28" s="38">
        <f>E25</f>
        <v>1</v>
      </c>
      <c r="F28" s="38">
        <f>F25</f>
        <v>7</v>
      </c>
      <c r="H28" s="37">
        <f>H24*J26</f>
        <v>0</v>
      </c>
      <c r="I28" s="37" t="s">
        <v>19</v>
      </c>
      <c r="J28" s="37">
        <f>H26*J24</f>
        <v>459</v>
      </c>
      <c r="K28" s="37" t="s">
        <v>2</v>
      </c>
      <c r="L28" s="37">
        <f>L25</f>
        <v>-1</v>
      </c>
      <c r="M28" s="37">
        <f>M25</f>
        <v>19</v>
      </c>
      <c r="N28" s="37"/>
      <c r="O28" s="37">
        <f>O24*Q26</f>
        <v>0</v>
      </c>
      <c r="P28" s="37" t="s">
        <v>19</v>
      </c>
      <c r="Q28" s="37">
        <f>O26*Q24</f>
        <v>135</v>
      </c>
      <c r="R28" s="37" t="s">
        <v>2</v>
      </c>
      <c r="S28" s="37">
        <f>S25</f>
        <v>1</v>
      </c>
      <c r="T28" s="37">
        <f>T25</f>
        <v>37</v>
      </c>
      <c r="U28" s="37"/>
      <c r="V28" s="37">
        <f>V24*X26</f>
        <v>51</v>
      </c>
      <c r="W28" s="37" t="s">
        <v>19</v>
      </c>
      <c r="X28" s="37">
        <f>(V26*X24)</f>
        <v>65</v>
      </c>
      <c r="AA28" s="31"/>
    </row>
    <row r="29" spans="5:27" ht="12.75" outlineLevel="1">
      <c r="E29" s="38"/>
      <c r="F29" s="38"/>
      <c r="G29" s="38"/>
      <c r="H29" s="38"/>
      <c r="I29" s="38"/>
      <c r="J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AA29" s="2"/>
    </row>
    <row r="30" spans="1:27" ht="12.75" outlineLevel="1">
      <c r="A30" s="32" t="s">
        <v>3</v>
      </c>
      <c r="B30" s="207" t="s">
        <v>4</v>
      </c>
      <c r="C30" s="207"/>
      <c r="D30" s="207"/>
      <c r="E30" s="37"/>
      <c r="F30" s="37">
        <f>F28*E28</f>
        <v>7</v>
      </c>
      <c r="H30" s="37">
        <f>H28-J28</f>
        <v>-459</v>
      </c>
      <c r="J30" s="37"/>
      <c r="K30" s="37" t="s">
        <v>2</v>
      </c>
      <c r="L30" s="37"/>
      <c r="M30" s="37">
        <f>M28*L28</f>
        <v>-19</v>
      </c>
      <c r="N30" s="37"/>
      <c r="O30" s="37">
        <f>O28-Q28</f>
        <v>-135</v>
      </c>
      <c r="P30" s="37"/>
      <c r="Q30" s="37"/>
      <c r="R30" s="37" t="s">
        <v>2</v>
      </c>
      <c r="S30" s="37"/>
      <c r="T30" s="37">
        <f>T28*S28</f>
        <v>37</v>
      </c>
      <c r="U30" s="37"/>
      <c r="V30" s="37">
        <f>V28-X28</f>
        <v>-14</v>
      </c>
      <c r="W30" s="37"/>
      <c r="X30" s="38"/>
      <c r="AA30" s="2"/>
    </row>
    <row r="31" spans="18:47" ht="12.75" outlineLevel="1">
      <c r="R31" s="38"/>
      <c r="AA31" s="2"/>
      <c r="AH31" s="29"/>
      <c r="AI31" s="29"/>
      <c r="AJ31" s="29"/>
      <c r="AK31" s="2"/>
      <c r="AL31" s="2"/>
      <c r="AM31" s="2"/>
      <c r="AN31" s="31"/>
      <c r="AO31" s="29"/>
      <c r="AP31" s="29"/>
      <c r="AQ31" s="2"/>
      <c r="AR31" s="2"/>
      <c r="AS31" s="1">
        <f aca="true" t="shared" si="7" ref="AS31:AT33">C3</f>
        <v>3</v>
      </c>
      <c r="AT31" s="2">
        <f t="shared" si="7"/>
        <v>5</v>
      </c>
      <c r="AU31" s="3">
        <f>F3</f>
        <v>7</v>
      </c>
    </row>
    <row r="32" spans="1:50" ht="12.75" outlineLevel="1">
      <c r="A32" s="32" t="s">
        <v>3</v>
      </c>
      <c r="B32" s="207" t="s">
        <v>4</v>
      </c>
      <c r="C32" s="207"/>
      <c r="D32" s="207"/>
      <c r="E32" s="206">
        <f>F30*H30</f>
        <v>-3213</v>
      </c>
      <c r="F32" s="206"/>
      <c r="G32" s="210"/>
      <c r="H32" s="210"/>
      <c r="I32" s="54"/>
      <c r="J32" s="54"/>
      <c r="K32" s="37" t="s">
        <v>2</v>
      </c>
      <c r="L32" s="206">
        <f>M30*O30</f>
        <v>2565</v>
      </c>
      <c r="M32" s="206"/>
      <c r="N32" s="206"/>
      <c r="O32" s="206"/>
      <c r="P32" s="37"/>
      <c r="Q32" s="54"/>
      <c r="R32" s="37" t="s">
        <v>2</v>
      </c>
      <c r="S32" s="206">
        <f>T30*V30</f>
        <v>-518</v>
      </c>
      <c r="T32" s="206"/>
      <c r="U32" s="206"/>
      <c r="V32" s="206"/>
      <c r="W32" s="37"/>
      <c r="AA32" s="2"/>
      <c r="AH32" s="29"/>
      <c r="AI32" s="29"/>
      <c r="AJ32" s="29"/>
      <c r="AK32" s="2"/>
      <c r="AL32" s="2"/>
      <c r="AM32" s="2"/>
      <c r="AN32" s="31"/>
      <c r="AO32" s="29"/>
      <c r="AP32" s="29"/>
      <c r="AQ32" s="2"/>
      <c r="AR32" s="2"/>
      <c r="AS32" s="1">
        <f t="shared" si="7"/>
        <v>13</v>
      </c>
      <c r="AT32" s="2">
        <f t="shared" si="7"/>
        <v>17</v>
      </c>
      <c r="AU32" s="3">
        <f>F4</f>
        <v>19</v>
      </c>
      <c r="AV32" t="s">
        <v>1</v>
      </c>
      <c r="AW32" s="4">
        <f>MDETERM(AS31:AU33)</f>
        <v>-1165.9999999999998</v>
      </c>
      <c r="AX32" s="4"/>
    </row>
    <row r="33" spans="27:47" ht="12.75" outlineLevel="1">
      <c r="AA33" s="2"/>
      <c r="AH33" s="29"/>
      <c r="AI33" s="29"/>
      <c r="AJ33" s="29"/>
      <c r="AK33" s="2"/>
      <c r="AL33" s="2"/>
      <c r="AM33" s="2"/>
      <c r="AN33" s="31"/>
      <c r="AO33" s="29"/>
      <c r="AP33" s="29"/>
      <c r="AQ33" s="2"/>
      <c r="AR33" s="2"/>
      <c r="AS33" s="1">
        <f t="shared" si="7"/>
        <v>27</v>
      </c>
      <c r="AT33" s="2">
        <f t="shared" si="7"/>
        <v>0</v>
      </c>
      <c r="AU33" s="3">
        <f>F5</f>
        <v>37</v>
      </c>
    </row>
    <row r="34" spans="2:27" ht="6" customHeight="1" outlineLevel="1">
      <c r="B34" s="63"/>
      <c r="C34" s="64"/>
      <c r="D34" s="64"/>
      <c r="E34" s="64"/>
      <c r="F34" s="64"/>
      <c r="G34" s="64"/>
      <c r="H34" s="64"/>
      <c r="I34" s="64"/>
      <c r="J34" s="58"/>
      <c r="AA34" s="2"/>
    </row>
    <row r="35" spans="1:27" ht="12.75" outlineLevel="1">
      <c r="A35" s="32" t="s">
        <v>3</v>
      </c>
      <c r="B35" s="194" t="s">
        <v>4</v>
      </c>
      <c r="C35" s="209"/>
      <c r="D35" s="209"/>
      <c r="E35" s="209">
        <f>E32+L32+S32</f>
        <v>-1166</v>
      </c>
      <c r="F35" s="209"/>
      <c r="G35" s="209"/>
      <c r="H35" s="209"/>
      <c r="I35" s="59"/>
      <c r="J35" s="46"/>
      <c r="L35" s="207"/>
      <c r="M35" s="207"/>
      <c r="N35" s="207"/>
      <c r="O35" s="207"/>
      <c r="P35" s="38"/>
      <c r="S35" s="207"/>
      <c r="T35" s="207"/>
      <c r="U35" s="207"/>
      <c r="V35" s="207"/>
      <c r="W35" s="38"/>
      <c r="AA35" s="2"/>
    </row>
    <row r="36" spans="2:27" ht="6" customHeight="1" outlineLevel="1">
      <c r="B36" s="66"/>
      <c r="C36" s="67"/>
      <c r="D36" s="67"/>
      <c r="E36" s="67"/>
      <c r="F36" s="67"/>
      <c r="G36" s="67"/>
      <c r="H36" s="67"/>
      <c r="I36" s="67"/>
      <c r="J36" s="62"/>
      <c r="AA36" s="2"/>
    </row>
    <row r="37" ht="12.75">
      <c r="AA37" s="2"/>
    </row>
    <row r="38" spans="8:44" ht="12.75" outlineLevel="1">
      <c r="H38" s="53">
        <f>B4</f>
        <v>0</v>
      </c>
      <c r="I38" s="54"/>
      <c r="J38" s="55">
        <f>D4</f>
        <v>17</v>
      </c>
      <c r="O38" s="53">
        <f>B3</f>
        <v>1</v>
      </c>
      <c r="P38" s="54"/>
      <c r="Q38" s="55">
        <f>D3</f>
        <v>5</v>
      </c>
      <c r="V38" s="53">
        <f>B3</f>
        <v>1</v>
      </c>
      <c r="W38" s="54"/>
      <c r="X38" s="55">
        <f>D3</f>
        <v>5</v>
      </c>
      <c r="AA38" s="2"/>
      <c r="AH38" s="29"/>
      <c r="AI38" s="29"/>
      <c r="AJ38" s="29"/>
      <c r="AK38" s="2"/>
      <c r="AL38" s="2"/>
      <c r="AM38" s="2"/>
      <c r="AN38" s="31"/>
      <c r="AO38" s="29"/>
      <c r="AP38" s="29"/>
      <c r="AQ38" s="2"/>
      <c r="AR38" s="2"/>
    </row>
    <row r="39" spans="2:44" ht="12.75" outlineLevel="1">
      <c r="B39" s="207" t="s">
        <v>5</v>
      </c>
      <c r="C39" s="207"/>
      <c r="D39" s="207"/>
      <c r="E39" s="39">
        <f>AM9</f>
        <v>-1</v>
      </c>
      <c r="F39" s="39">
        <f>S8</f>
        <v>7</v>
      </c>
      <c r="H39" s="53"/>
      <c r="I39" s="54"/>
      <c r="J39" s="55"/>
      <c r="K39" s="68" t="s">
        <v>2</v>
      </c>
      <c r="L39" s="39">
        <f>AN9</f>
        <v>1</v>
      </c>
      <c r="M39" s="39">
        <f>T8</f>
        <v>19</v>
      </c>
      <c r="O39" s="53"/>
      <c r="P39" s="54"/>
      <c r="Q39" s="55"/>
      <c r="R39" s="38" t="str">
        <f>K39</f>
        <v>+</v>
      </c>
      <c r="S39" s="39">
        <f>AO9</f>
        <v>-1</v>
      </c>
      <c r="T39" s="39">
        <f>V8</f>
        <v>37</v>
      </c>
      <c r="V39" s="53"/>
      <c r="W39" s="54"/>
      <c r="X39" s="55"/>
      <c r="AA39" s="2"/>
      <c r="AH39" s="29"/>
      <c r="AI39" s="29"/>
      <c r="AJ39" s="29"/>
      <c r="AK39" s="2"/>
      <c r="AL39" s="2"/>
      <c r="AM39" s="2"/>
      <c r="AN39" s="31"/>
      <c r="AO39" s="29"/>
      <c r="AP39" s="29"/>
      <c r="AQ39" s="2"/>
      <c r="AR39" s="2"/>
    </row>
    <row r="40" spans="8:44" ht="12.75" outlineLevel="1">
      <c r="H40" s="53">
        <f>B5</f>
        <v>0</v>
      </c>
      <c r="I40" s="54"/>
      <c r="J40" s="55">
        <f>D5</f>
        <v>0</v>
      </c>
      <c r="O40" s="53">
        <f>B5</f>
        <v>0</v>
      </c>
      <c r="P40" s="54"/>
      <c r="Q40" s="55">
        <f>D5</f>
        <v>0</v>
      </c>
      <c r="R40" s="38"/>
      <c r="V40" s="53">
        <f>B4</f>
        <v>0</v>
      </c>
      <c r="W40" s="54"/>
      <c r="X40" s="55">
        <f>D4</f>
        <v>17</v>
      </c>
      <c r="AA40" s="2"/>
      <c r="AH40" s="29"/>
      <c r="AI40" s="29"/>
      <c r="AJ40" s="29"/>
      <c r="AK40" s="2"/>
      <c r="AL40" s="2"/>
      <c r="AM40" s="2"/>
      <c r="AN40" s="31"/>
      <c r="AO40" s="29"/>
      <c r="AP40" s="29"/>
      <c r="AQ40" s="2"/>
      <c r="AR40" s="2"/>
    </row>
    <row r="41" spans="18:27" ht="12.75" outlineLevel="1">
      <c r="R41" s="38"/>
      <c r="AA41" s="2"/>
    </row>
    <row r="42" spans="1:27" ht="12.75" outlineLevel="1">
      <c r="A42" s="32" t="s">
        <v>3</v>
      </c>
      <c r="B42" s="207" t="str">
        <f>B39</f>
        <v>N2(x)=</v>
      </c>
      <c r="C42" s="207"/>
      <c r="D42" s="207"/>
      <c r="E42" s="38">
        <f>E39</f>
        <v>-1</v>
      </c>
      <c r="F42" s="38">
        <f>F39</f>
        <v>7</v>
      </c>
      <c r="H42" s="37">
        <f>H38*J40</f>
        <v>0</v>
      </c>
      <c r="I42" s="37" t="s">
        <v>19</v>
      </c>
      <c r="J42" s="37">
        <f>H40*J38</f>
        <v>0</v>
      </c>
      <c r="K42" s="37" t="s">
        <v>2</v>
      </c>
      <c r="L42" s="37">
        <f>L39</f>
        <v>1</v>
      </c>
      <c r="M42" s="37">
        <f>M39</f>
        <v>19</v>
      </c>
      <c r="N42" s="37"/>
      <c r="O42" s="37">
        <f>O38*Q40</f>
        <v>0</v>
      </c>
      <c r="P42" s="37" t="s">
        <v>19</v>
      </c>
      <c r="Q42" s="37">
        <f>O40*Q38</f>
        <v>0</v>
      </c>
      <c r="R42" s="37" t="s">
        <v>2</v>
      </c>
      <c r="S42" s="37">
        <f>S39</f>
        <v>-1</v>
      </c>
      <c r="T42" s="37">
        <f>T39</f>
        <v>37</v>
      </c>
      <c r="U42" s="37"/>
      <c r="V42" s="37">
        <f>V38*X40</f>
        <v>17</v>
      </c>
      <c r="W42" s="37" t="s">
        <v>19</v>
      </c>
      <c r="X42" s="37">
        <f>(V40*X38)</f>
        <v>0</v>
      </c>
      <c r="AA42" s="2"/>
    </row>
    <row r="43" spans="5:27" ht="12.75" outlineLevel="1">
      <c r="E43" s="38"/>
      <c r="F43" s="38"/>
      <c r="G43" s="38"/>
      <c r="H43" s="38"/>
      <c r="I43" s="38"/>
      <c r="J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AA43" s="2"/>
    </row>
    <row r="44" spans="1:27" ht="12.75" outlineLevel="1">
      <c r="A44" s="32" t="s">
        <v>3</v>
      </c>
      <c r="B44" s="207" t="str">
        <f>B42</f>
        <v>N2(x)=</v>
      </c>
      <c r="C44" s="207"/>
      <c r="D44" s="207"/>
      <c r="E44" s="37"/>
      <c r="F44" s="37">
        <f>F42*E42</f>
        <v>-7</v>
      </c>
      <c r="H44" s="37">
        <f>H42-J42</f>
        <v>0</v>
      </c>
      <c r="J44" s="37"/>
      <c r="K44" s="37" t="s">
        <v>2</v>
      </c>
      <c r="L44" s="37"/>
      <c r="M44" s="37">
        <f>M42*L42</f>
        <v>19</v>
      </c>
      <c r="N44" s="37"/>
      <c r="O44" s="37">
        <f>O42-Q42</f>
        <v>0</v>
      </c>
      <c r="P44" s="37"/>
      <c r="Q44" s="37"/>
      <c r="R44" s="37" t="s">
        <v>2</v>
      </c>
      <c r="S44" s="37"/>
      <c r="T44" s="37">
        <f>T42*S42</f>
        <v>-37</v>
      </c>
      <c r="U44" s="37"/>
      <c r="V44" s="37">
        <f>V42-X42</f>
        <v>17</v>
      </c>
      <c r="W44" s="37"/>
      <c r="X44" s="38"/>
      <c r="AA44" s="2"/>
    </row>
    <row r="45" spans="18:47" ht="12.75" outlineLevel="1">
      <c r="R45" s="38"/>
      <c r="AA45" s="2"/>
      <c r="AH45" s="29"/>
      <c r="AI45" s="29"/>
      <c r="AJ45" s="29"/>
      <c r="AK45" s="2"/>
      <c r="AL45" s="2"/>
      <c r="AM45" s="2"/>
      <c r="AN45" s="31"/>
      <c r="AO45" s="29"/>
      <c r="AP45" s="29"/>
      <c r="AQ45" s="2"/>
      <c r="AR45" s="2"/>
      <c r="AS45" s="1">
        <f>B7</f>
        <v>1</v>
      </c>
      <c r="AT45" s="2">
        <f>E7</f>
        <v>7</v>
      </c>
      <c r="AU45" s="3">
        <f>D7</f>
        <v>5</v>
      </c>
    </row>
    <row r="46" spans="1:50" ht="12.75" outlineLevel="1">
      <c r="A46" s="32" t="s">
        <v>3</v>
      </c>
      <c r="B46" s="207" t="str">
        <f>B44</f>
        <v>N2(x)=</v>
      </c>
      <c r="C46" s="207"/>
      <c r="D46" s="207"/>
      <c r="E46" s="206">
        <f>F44*H44</f>
        <v>0</v>
      </c>
      <c r="F46" s="206"/>
      <c r="G46" s="210"/>
      <c r="H46" s="210"/>
      <c r="I46" s="54"/>
      <c r="J46" s="54"/>
      <c r="K46" s="37" t="s">
        <v>2</v>
      </c>
      <c r="L46" s="206">
        <f>M44*O44</f>
        <v>0</v>
      </c>
      <c r="M46" s="206"/>
      <c r="N46" s="206"/>
      <c r="O46" s="206"/>
      <c r="P46" s="37"/>
      <c r="Q46" s="54"/>
      <c r="R46" s="37" t="s">
        <v>2</v>
      </c>
      <c r="S46" s="206">
        <f>T44*V44</f>
        <v>-629</v>
      </c>
      <c r="T46" s="206"/>
      <c r="U46" s="206"/>
      <c r="V46" s="206"/>
      <c r="W46" s="37"/>
      <c r="AA46" s="2"/>
      <c r="AH46" s="29"/>
      <c r="AI46" s="29"/>
      <c r="AJ46" s="29"/>
      <c r="AK46" s="2"/>
      <c r="AL46" s="2"/>
      <c r="AM46" s="2"/>
      <c r="AN46" s="31"/>
      <c r="AO46" s="29"/>
      <c r="AP46" s="29"/>
      <c r="AQ46" s="2"/>
      <c r="AR46" s="2"/>
      <c r="AS46" s="1">
        <f>B8</f>
        <v>0</v>
      </c>
      <c r="AT46" s="2">
        <f>E8</f>
        <v>19</v>
      </c>
      <c r="AU46" s="3">
        <f>D8</f>
        <v>17</v>
      </c>
      <c r="AV46" t="s">
        <v>1</v>
      </c>
      <c r="AW46" s="4">
        <f>MDETERM(AS45:AU47)</f>
        <v>-629</v>
      </c>
      <c r="AX46" s="4"/>
    </row>
    <row r="47" spans="27:47" ht="12.75" outlineLevel="1">
      <c r="AA47" s="2"/>
      <c r="AH47" s="29"/>
      <c r="AI47" s="29"/>
      <c r="AJ47" s="29"/>
      <c r="AK47" s="2"/>
      <c r="AL47" s="2"/>
      <c r="AM47" s="2"/>
      <c r="AN47" s="31"/>
      <c r="AO47" s="29"/>
      <c r="AP47" s="29"/>
      <c r="AQ47" s="2"/>
      <c r="AR47" s="2"/>
      <c r="AS47" s="1">
        <f>B9</f>
        <v>0</v>
      </c>
      <c r="AT47" s="2">
        <f>E9</f>
        <v>37</v>
      </c>
      <c r="AU47" s="3">
        <f>D9</f>
        <v>0</v>
      </c>
    </row>
    <row r="48" spans="2:27" ht="6" customHeight="1" outlineLevel="1">
      <c r="B48" s="63"/>
      <c r="C48" s="64"/>
      <c r="D48" s="64"/>
      <c r="E48" s="64"/>
      <c r="F48" s="64"/>
      <c r="G48" s="64"/>
      <c r="H48" s="64"/>
      <c r="I48" s="64"/>
      <c r="J48" s="58"/>
      <c r="AA48" s="2"/>
    </row>
    <row r="49" spans="1:27" ht="12.75" outlineLevel="1">
      <c r="A49" s="32" t="s">
        <v>3</v>
      </c>
      <c r="B49" s="194" t="s">
        <v>5</v>
      </c>
      <c r="C49" s="209"/>
      <c r="D49" s="209"/>
      <c r="E49" s="209">
        <f>E46+L46+S46</f>
        <v>-629</v>
      </c>
      <c r="F49" s="209"/>
      <c r="G49" s="209"/>
      <c r="H49" s="209"/>
      <c r="I49" s="59"/>
      <c r="J49" s="46"/>
      <c r="L49" s="207"/>
      <c r="M49" s="207"/>
      <c r="N49" s="207"/>
      <c r="O49" s="207"/>
      <c r="P49" s="38"/>
      <c r="S49" s="207"/>
      <c r="T49" s="207"/>
      <c r="U49" s="207"/>
      <c r="V49" s="207"/>
      <c r="W49" s="38"/>
      <c r="AA49" s="2"/>
    </row>
    <row r="50" spans="2:27" ht="6" customHeight="1" outlineLevel="1">
      <c r="B50" s="66"/>
      <c r="C50" s="67"/>
      <c r="D50" s="67"/>
      <c r="E50" s="67"/>
      <c r="F50" s="67"/>
      <c r="G50" s="67"/>
      <c r="H50" s="67"/>
      <c r="I50" s="67"/>
      <c r="J50" s="62"/>
      <c r="AA50" s="2"/>
    </row>
    <row r="51" ht="12.75">
      <c r="AA51" s="2"/>
    </row>
    <row r="52" spans="8:38" ht="12.75" outlineLevel="1">
      <c r="H52" s="53">
        <f>B4</f>
        <v>0</v>
      </c>
      <c r="I52" s="54"/>
      <c r="J52" s="55">
        <f>C4</f>
        <v>13</v>
      </c>
      <c r="O52" s="53">
        <f>B3</f>
        <v>1</v>
      </c>
      <c r="P52" s="54"/>
      <c r="Q52" s="55">
        <f>C3</f>
        <v>3</v>
      </c>
      <c r="V52" s="53">
        <f>B3</f>
        <v>1</v>
      </c>
      <c r="W52" s="54"/>
      <c r="X52" s="55">
        <f>C3</f>
        <v>3</v>
      </c>
      <c r="AA52" s="2"/>
      <c r="AG52" s="2"/>
      <c r="AH52" s="29"/>
      <c r="AI52" s="29"/>
      <c r="AJ52" s="29"/>
      <c r="AK52" s="2"/>
      <c r="AL52" s="2"/>
    </row>
    <row r="53" spans="1:38" ht="12.75" outlineLevel="1">
      <c r="A53" s="32" t="s">
        <v>3</v>
      </c>
      <c r="B53" s="207" t="s">
        <v>6</v>
      </c>
      <c r="C53" s="207"/>
      <c r="D53" s="207"/>
      <c r="E53" s="38">
        <f>AM10</f>
        <v>1</v>
      </c>
      <c r="F53" s="38">
        <f>S8</f>
        <v>7</v>
      </c>
      <c r="G53" s="38">
        <f>F3</f>
        <v>7</v>
      </c>
      <c r="H53" s="53"/>
      <c r="I53" s="54"/>
      <c r="J53" s="55"/>
      <c r="K53" s="38" t="s">
        <v>2</v>
      </c>
      <c r="L53" s="38">
        <f>AN10</f>
        <v>-1</v>
      </c>
      <c r="M53" s="38">
        <f>T8</f>
        <v>19</v>
      </c>
      <c r="N53" s="38"/>
      <c r="O53" s="53"/>
      <c r="P53" s="54"/>
      <c r="Q53" s="55"/>
      <c r="R53" s="38" t="s">
        <v>2</v>
      </c>
      <c r="S53" s="38">
        <f>AO10</f>
        <v>1</v>
      </c>
      <c r="T53" s="38">
        <f>V8</f>
        <v>37</v>
      </c>
      <c r="U53" s="38"/>
      <c r="V53" s="53"/>
      <c r="W53" s="54"/>
      <c r="X53" s="55"/>
      <c r="AA53" s="2"/>
      <c r="AG53" s="2"/>
      <c r="AH53" s="29"/>
      <c r="AI53" s="29"/>
      <c r="AJ53" s="29"/>
      <c r="AK53" s="2"/>
      <c r="AL53" s="2"/>
    </row>
    <row r="54" spans="8:47" ht="12.75" outlineLevel="1">
      <c r="H54" s="53">
        <f>B5</f>
        <v>0</v>
      </c>
      <c r="I54" s="54"/>
      <c r="J54" s="55">
        <f>C5</f>
        <v>27</v>
      </c>
      <c r="O54" s="53">
        <f>B5</f>
        <v>0</v>
      </c>
      <c r="P54" s="54"/>
      <c r="Q54" s="55">
        <f>C5</f>
        <v>27</v>
      </c>
      <c r="R54" s="38"/>
      <c r="V54" s="53">
        <f>B4</f>
        <v>0</v>
      </c>
      <c r="W54" s="54"/>
      <c r="X54" s="55">
        <f>C4</f>
        <v>13</v>
      </c>
      <c r="AA54" s="2"/>
      <c r="AG54" s="2"/>
      <c r="AH54" s="29"/>
      <c r="AI54" s="29"/>
      <c r="AJ54" s="29"/>
      <c r="AK54" s="2"/>
      <c r="AL54" s="2"/>
      <c r="AS54" s="33">
        <f>B7</f>
        <v>1</v>
      </c>
      <c r="AT54" s="31">
        <f>C3</f>
        <v>3</v>
      </c>
      <c r="AU54" s="30">
        <f>F3</f>
        <v>7</v>
      </c>
    </row>
    <row r="55" spans="18:50" ht="12.75" outlineLevel="1">
      <c r="R55" s="38"/>
      <c r="AA55" s="2"/>
      <c r="AS55" s="33">
        <f>B8</f>
        <v>0</v>
      </c>
      <c r="AT55" s="31">
        <f>C4</f>
        <v>13</v>
      </c>
      <c r="AU55" s="30">
        <f>F4</f>
        <v>19</v>
      </c>
      <c r="AV55" t="s">
        <v>1</v>
      </c>
      <c r="AW55" s="227">
        <f>MDETERM(AS54:AU56)</f>
        <v>-32.00000000000004</v>
      </c>
      <c r="AX55" s="227"/>
    </row>
    <row r="56" spans="1:47" ht="12.75" outlineLevel="1">
      <c r="A56" s="32" t="s">
        <v>3</v>
      </c>
      <c r="B56" s="207" t="str">
        <f>B53</f>
        <v>N3(x)=</v>
      </c>
      <c r="C56" s="207"/>
      <c r="D56" s="207"/>
      <c r="E56" s="38">
        <f>E53</f>
        <v>1</v>
      </c>
      <c r="F56" s="38">
        <f>F53</f>
        <v>7</v>
      </c>
      <c r="H56" s="37">
        <f>H52*J54</f>
        <v>0</v>
      </c>
      <c r="I56" s="37" t="s">
        <v>19</v>
      </c>
      <c r="J56" s="37">
        <f>H54*J52</f>
        <v>0</v>
      </c>
      <c r="K56" s="37" t="s">
        <v>2</v>
      </c>
      <c r="L56" s="37">
        <f>L53</f>
        <v>-1</v>
      </c>
      <c r="M56" s="37">
        <f>M53</f>
        <v>19</v>
      </c>
      <c r="N56" s="37"/>
      <c r="O56" s="37">
        <f>O52*Q54</f>
        <v>27</v>
      </c>
      <c r="P56" s="37" t="s">
        <v>19</v>
      </c>
      <c r="Q56" s="37">
        <f>O54*Q52</f>
        <v>0</v>
      </c>
      <c r="R56" s="37" t="s">
        <v>2</v>
      </c>
      <c r="S56" s="37">
        <f>S53</f>
        <v>1</v>
      </c>
      <c r="T56" s="37">
        <f>T53</f>
        <v>37</v>
      </c>
      <c r="U56" s="37"/>
      <c r="V56" s="37">
        <f>V52*X54</f>
        <v>13</v>
      </c>
      <c r="W56" s="37" t="s">
        <v>19</v>
      </c>
      <c r="X56" s="37">
        <f>(V54*X52)</f>
        <v>0</v>
      </c>
      <c r="AA56" s="2"/>
      <c r="AS56" s="33">
        <f>B9</f>
        <v>0</v>
      </c>
      <c r="AT56" s="31">
        <f>C5</f>
        <v>27</v>
      </c>
      <c r="AU56" s="30">
        <f>F5</f>
        <v>37</v>
      </c>
    </row>
    <row r="57" spans="5:27" ht="12.75" outlineLevel="1">
      <c r="E57" s="38"/>
      <c r="F57" s="38"/>
      <c r="G57" s="38"/>
      <c r="H57" s="38"/>
      <c r="I57" s="38"/>
      <c r="J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AA57" s="2"/>
    </row>
    <row r="58" spans="1:27" ht="12.75" outlineLevel="1">
      <c r="A58" s="32" t="s">
        <v>3</v>
      </c>
      <c r="B58" s="207" t="str">
        <f>B56</f>
        <v>N3(x)=</v>
      </c>
      <c r="C58" s="207"/>
      <c r="D58" s="207"/>
      <c r="E58" s="37"/>
      <c r="F58" s="37">
        <f>F56*E56</f>
        <v>7</v>
      </c>
      <c r="H58" s="37">
        <f>H56-J56</f>
        <v>0</v>
      </c>
      <c r="J58" s="37"/>
      <c r="K58" s="37" t="s">
        <v>2</v>
      </c>
      <c r="L58" s="37"/>
      <c r="M58" s="37">
        <f>M56*L56</f>
        <v>-19</v>
      </c>
      <c r="N58" s="37"/>
      <c r="O58" s="37">
        <f>O56-Q56</f>
        <v>27</v>
      </c>
      <c r="P58" s="37"/>
      <c r="Q58" s="37"/>
      <c r="R58" s="37" t="s">
        <v>2</v>
      </c>
      <c r="S58" s="37"/>
      <c r="T58" s="37">
        <f>T56*S56</f>
        <v>37</v>
      </c>
      <c r="U58" s="37"/>
      <c r="V58" s="37">
        <f>V56-X56</f>
        <v>13</v>
      </c>
      <c r="W58" s="37"/>
      <c r="X58" s="38"/>
      <c r="AA58" s="2"/>
    </row>
    <row r="59" spans="18:49" ht="12.75" outlineLevel="1">
      <c r="R59" s="38"/>
      <c r="AA59" s="2"/>
      <c r="AH59" s="29"/>
      <c r="AI59" s="29"/>
      <c r="AJ59" s="29"/>
      <c r="AK59" s="2"/>
      <c r="AL59" s="2"/>
      <c r="AM59" s="2"/>
      <c r="AN59" s="31"/>
      <c r="AO59" s="29"/>
      <c r="AP59" s="29"/>
      <c r="AQ59" s="2"/>
      <c r="AR59" s="2"/>
      <c r="AS59" s="2"/>
      <c r="AT59" s="2"/>
      <c r="AU59" s="2"/>
      <c r="AV59" s="2"/>
      <c r="AW59" s="2"/>
    </row>
    <row r="60" spans="1:50" ht="12.75" outlineLevel="1">
      <c r="A60" s="32" t="s">
        <v>3</v>
      </c>
      <c r="B60" s="207" t="str">
        <f>B58</f>
        <v>N3(x)=</v>
      </c>
      <c r="C60" s="207"/>
      <c r="D60" s="207"/>
      <c r="E60" s="206">
        <f>F58*H58</f>
        <v>0</v>
      </c>
      <c r="F60" s="206"/>
      <c r="G60" s="210"/>
      <c r="H60" s="210"/>
      <c r="I60" s="54"/>
      <c r="J60" s="54"/>
      <c r="K60" s="37" t="s">
        <v>2</v>
      </c>
      <c r="L60" s="206">
        <f>M58*O58</f>
        <v>-513</v>
      </c>
      <c r="M60" s="206"/>
      <c r="N60" s="206"/>
      <c r="O60" s="206"/>
      <c r="P60" s="37"/>
      <c r="Q60" s="54"/>
      <c r="R60" s="37" t="s">
        <v>2</v>
      </c>
      <c r="S60" s="206">
        <f>T58*V58</f>
        <v>481</v>
      </c>
      <c r="T60" s="206"/>
      <c r="U60" s="206"/>
      <c r="V60" s="206"/>
      <c r="W60" s="37"/>
      <c r="AA60" s="2"/>
      <c r="AH60" s="29"/>
      <c r="AI60" s="29"/>
      <c r="AJ60" s="29"/>
      <c r="AK60" s="2"/>
      <c r="AL60" s="2"/>
      <c r="AM60" s="2"/>
      <c r="AN60" s="31"/>
      <c r="AO60" s="29"/>
      <c r="AP60" s="29"/>
      <c r="AQ60" s="2"/>
      <c r="AR60" s="2"/>
      <c r="AS60" s="2"/>
      <c r="AT60" s="2"/>
      <c r="AU60" s="2"/>
      <c r="AV60" s="2"/>
      <c r="AW60" s="29"/>
      <c r="AX60" s="4"/>
    </row>
    <row r="61" spans="27:49" ht="12.75" outlineLevel="1">
      <c r="AA61" s="2"/>
      <c r="AH61" s="29"/>
      <c r="AI61" s="29"/>
      <c r="AJ61" s="29"/>
      <c r="AK61" s="2"/>
      <c r="AL61" s="2"/>
      <c r="AM61" s="2"/>
      <c r="AN61" s="31"/>
      <c r="AO61" s="29"/>
      <c r="AP61" s="29"/>
      <c r="AQ61" s="2"/>
      <c r="AR61" s="2"/>
      <c r="AS61" s="2"/>
      <c r="AT61" s="2"/>
      <c r="AU61" s="2"/>
      <c r="AV61" s="2"/>
      <c r="AW61" s="2"/>
    </row>
    <row r="62" spans="2:27" ht="6" customHeight="1" outlineLevel="1">
      <c r="B62" s="63"/>
      <c r="C62" s="64"/>
      <c r="D62" s="64"/>
      <c r="E62" s="64"/>
      <c r="F62" s="64"/>
      <c r="G62" s="64"/>
      <c r="H62" s="64"/>
      <c r="I62" s="64"/>
      <c r="J62" s="58"/>
      <c r="AA62" s="2"/>
    </row>
    <row r="63" spans="1:27" ht="12.75" outlineLevel="1">
      <c r="A63" s="32" t="s">
        <v>3</v>
      </c>
      <c r="B63" s="194" t="s">
        <v>6</v>
      </c>
      <c r="C63" s="209"/>
      <c r="D63" s="209"/>
      <c r="E63" s="209">
        <f>E60+L60+S60</f>
        <v>-32</v>
      </c>
      <c r="F63" s="209"/>
      <c r="G63" s="209"/>
      <c r="H63" s="209"/>
      <c r="I63" s="59"/>
      <c r="J63" s="46"/>
      <c r="L63" s="207"/>
      <c r="M63" s="207"/>
      <c r="N63" s="207"/>
      <c r="O63" s="207"/>
      <c r="P63" s="38"/>
      <c r="S63" s="207"/>
      <c r="T63" s="207"/>
      <c r="U63" s="207"/>
      <c r="V63" s="207"/>
      <c r="W63" s="38"/>
      <c r="AA63" s="2"/>
    </row>
    <row r="64" spans="2:27" ht="6" customHeight="1" outlineLevel="1">
      <c r="B64" s="66"/>
      <c r="C64" s="67"/>
      <c r="D64" s="67"/>
      <c r="E64" s="67"/>
      <c r="F64" s="67"/>
      <c r="G64" s="67"/>
      <c r="H64" s="67"/>
      <c r="I64" s="67"/>
      <c r="J64" s="62"/>
      <c r="AA64" s="2"/>
    </row>
    <row r="65" ht="12.75">
      <c r="AA65" s="2"/>
    </row>
    <row r="66" spans="2:27" ht="12.75">
      <c r="B66" s="229" t="s">
        <v>29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1"/>
      <c r="P66" s="208"/>
      <c r="Q66" s="208"/>
      <c r="R66" s="208"/>
      <c r="S66" s="208"/>
      <c r="T66" s="208"/>
      <c r="U66" s="208"/>
      <c r="V66" s="208"/>
      <c r="W66" s="208"/>
      <c r="X66" s="208"/>
      <c r="AA66" s="2"/>
    </row>
    <row r="67" ht="12.75">
      <c r="AA67" s="2"/>
    </row>
    <row r="68" spans="5:27" ht="12.75">
      <c r="E68" s="103">
        <f aca="true" t="shared" si="8" ref="E68:H70">B7</f>
        <v>1</v>
      </c>
      <c r="F68" s="37">
        <f t="shared" si="8"/>
        <v>3</v>
      </c>
      <c r="G68" s="183">
        <f t="shared" si="8"/>
        <v>5</v>
      </c>
      <c r="H68" s="183">
        <f t="shared" si="8"/>
        <v>7</v>
      </c>
      <c r="AA68" s="2"/>
    </row>
    <row r="69" spans="5:27" ht="12.75">
      <c r="E69" s="103">
        <f t="shared" si="8"/>
        <v>0</v>
      </c>
      <c r="F69" s="37">
        <f t="shared" si="8"/>
        <v>13</v>
      </c>
      <c r="G69" s="183">
        <f t="shared" si="8"/>
        <v>17</v>
      </c>
      <c r="H69" s="183">
        <f t="shared" si="8"/>
        <v>19</v>
      </c>
      <c r="AA69" s="2"/>
    </row>
    <row r="70" spans="5:27" ht="12.75">
      <c r="E70" s="103">
        <f t="shared" si="8"/>
        <v>0</v>
      </c>
      <c r="F70" s="37">
        <f t="shared" si="8"/>
        <v>27</v>
      </c>
      <c r="G70" s="183">
        <f t="shared" si="8"/>
        <v>0</v>
      </c>
      <c r="H70" s="183">
        <f t="shared" si="8"/>
        <v>37</v>
      </c>
      <c r="AA70" s="2"/>
    </row>
    <row r="71" ht="12.75">
      <c r="AA71" s="2"/>
    </row>
    <row r="72" spans="2:27" ht="12.75">
      <c r="B72" s="69"/>
      <c r="C72" s="70"/>
      <c r="D72" s="41"/>
      <c r="E72" s="41"/>
      <c r="F72" s="41"/>
      <c r="G72" s="41"/>
      <c r="H72" s="41"/>
      <c r="I72" s="41"/>
      <c r="J72" s="41"/>
      <c r="K72" s="70"/>
      <c r="L72" s="41"/>
      <c r="M72" s="41"/>
      <c r="N72" s="36"/>
      <c r="O72" s="42"/>
      <c r="T72"/>
      <c r="U72"/>
      <c r="V72"/>
      <c r="AA72" s="2"/>
    </row>
    <row r="73" spans="2:27" ht="12.75">
      <c r="B73" s="65"/>
      <c r="C73" s="59" t="s">
        <v>8</v>
      </c>
      <c r="D73" s="45"/>
      <c r="E73" s="209">
        <f>E35</f>
        <v>-1166</v>
      </c>
      <c r="F73" s="209"/>
      <c r="G73" s="209"/>
      <c r="H73" s="59"/>
      <c r="I73" s="45"/>
      <c r="J73" s="45"/>
      <c r="K73" s="59"/>
      <c r="L73" s="45"/>
      <c r="M73" s="45"/>
      <c r="N73" s="46"/>
      <c r="O73" s="42"/>
      <c r="P73" s="54"/>
      <c r="Q73" s="54"/>
      <c r="R73" s="54"/>
      <c r="S73" s="54"/>
      <c r="T73" s="2"/>
      <c r="U73" s="54"/>
      <c r="V73" s="54"/>
      <c r="W73" s="29"/>
      <c r="X73" s="29"/>
      <c r="Y73" s="54"/>
      <c r="AA73" s="2"/>
    </row>
    <row r="74" spans="2:54" ht="12.75">
      <c r="B74" s="65" t="s">
        <v>7</v>
      </c>
      <c r="C74" s="59"/>
      <c r="D74" s="45" t="s">
        <v>1</v>
      </c>
      <c r="E74" s="45"/>
      <c r="F74" s="45"/>
      <c r="G74" s="45"/>
      <c r="H74" s="45"/>
      <c r="I74" s="71" t="s">
        <v>1</v>
      </c>
      <c r="J74" s="203">
        <f>IF(E75=0," Ø, car D(x)=0 ",E73/E75)</f>
        <v>2.5403050108932463</v>
      </c>
      <c r="K74" s="203"/>
      <c r="L74" s="203"/>
      <c r="M74" s="72"/>
      <c r="N74" s="73"/>
      <c r="O74" s="74"/>
      <c r="P74" s="54"/>
      <c r="Q74" s="54"/>
      <c r="R74" s="54"/>
      <c r="S74" s="54"/>
      <c r="T74" s="2"/>
      <c r="U74" s="2"/>
      <c r="V74" s="200"/>
      <c r="W74" s="54"/>
      <c r="X74" s="54"/>
      <c r="Y74" s="54"/>
      <c r="AA74" s="2"/>
      <c r="AV74" s="21"/>
      <c r="AW74" s="6"/>
      <c r="AX74" s="6"/>
      <c r="AY74" s="6"/>
      <c r="AZ74" s="6"/>
      <c r="BA74" s="6"/>
      <c r="BB74" s="7"/>
    </row>
    <row r="75" spans="2:54" ht="12.75">
      <c r="B75" s="65"/>
      <c r="C75" s="59" t="s">
        <v>11</v>
      </c>
      <c r="D75" s="45"/>
      <c r="E75" s="209">
        <f>E21</f>
        <v>-459</v>
      </c>
      <c r="F75" s="209"/>
      <c r="G75" s="209"/>
      <c r="H75" s="59"/>
      <c r="I75" s="45"/>
      <c r="J75" s="45"/>
      <c r="K75" s="75"/>
      <c r="L75" s="76"/>
      <c r="M75" s="76"/>
      <c r="N75" s="77"/>
      <c r="O75" s="78"/>
      <c r="P75" s="54"/>
      <c r="Q75" s="54"/>
      <c r="R75" s="54"/>
      <c r="S75" s="54"/>
      <c r="T75" s="2"/>
      <c r="U75" s="2"/>
      <c r="V75" s="200"/>
      <c r="W75" s="54"/>
      <c r="X75" s="54"/>
      <c r="Y75" s="54"/>
      <c r="AA75" s="2"/>
      <c r="AV75" s="1"/>
      <c r="AW75" s="2" t="str">
        <f>B74</f>
        <v>x1=</v>
      </c>
      <c r="AX75" s="2"/>
      <c r="AY75" s="205">
        <f>J74</f>
        <v>2.5403050108932463</v>
      </c>
      <c r="AZ75" s="205"/>
      <c r="BA75" s="205"/>
      <c r="BB75" s="3"/>
    </row>
    <row r="76" spans="2:54" ht="12.75">
      <c r="B76" s="79"/>
      <c r="C76" s="80"/>
      <c r="D76" s="48"/>
      <c r="E76" s="48"/>
      <c r="F76" s="48"/>
      <c r="G76" s="48"/>
      <c r="H76" s="48"/>
      <c r="I76" s="48"/>
      <c r="J76" s="48"/>
      <c r="K76" s="81"/>
      <c r="L76" s="82"/>
      <c r="M76" s="82"/>
      <c r="N76" s="83"/>
      <c r="O76" s="78"/>
      <c r="P76" s="54"/>
      <c r="Q76" s="54"/>
      <c r="R76" s="54"/>
      <c r="S76" s="54"/>
      <c r="T76" s="2"/>
      <c r="U76" s="54"/>
      <c r="V76" s="54"/>
      <c r="W76" s="29"/>
      <c r="X76" s="29"/>
      <c r="Y76" s="54"/>
      <c r="AA76" s="2"/>
      <c r="AV76" s="1"/>
      <c r="AW76" s="2" t="str">
        <f>B81</f>
        <v>x2=</v>
      </c>
      <c r="AX76" s="2"/>
      <c r="AY76" s="205">
        <f>J81</f>
        <v>1.3703703703703705</v>
      </c>
      <c r="AZ76" s="205"/>
      <c r="BA76" s="205"/>
      <c r="BB76" s="3"/>
    </row>
    <row r="77" spans="10:54" ht="12.75">
      <c r="J77" s="84"/>
      <c r="K77" s="85"/>
      <c r="L77" s="84"/>
      <c r="M77" s="84"/>
      <c r="N77" s="84"/>
      <c r="P77" s="54"/>
      <c r="Q77" s="54"/>
      <c r="R77" s="54"/>
      <c r="S77" s="54"/>
      <c r="T77" s="2"/>
      <c r="U77" s="2"/>
      <c r="V77" s="2"/>
      <c r="W77" s="54"/>
      <c r="X77" s="54"/>
      <c r="Y77" s="54"/>
      <c r="AA77" s="2"/>
      <c r="AV77" s="1"/>
      <c r="AW77" s="2" t="str">
        <f>B88</f>
        <v>x3=</v>
      </c>
      <c r="AX77" s="2"/>
      <c r="AY77" s="205">
        <f>J88</f>
        <v>0.06971677559912855</v>
      </c>
      <c r="AZ77" s="205"/>
      <c r="BA77" s="205"/>
      <c r="BB77" s="3"/>
    </row>
    <row r="78" spans="10:54" ht="12.75">
      <c r="J78" s="84"/>
      <c r="K78" s="85"/>
      <c r="L78" s="84"/>
      <c r="M78" s="84"/>
      <c r="N78" s="84"/>
      <c r="P78" s="54"/>
      <c r="Q78" s="129"/>
      <c r="R78" s="129"/>
      <c r="S78" s="129"/>
      <c r="T78" s="2"/>
      <c r="U78" s="2"/>
      <c r="V78" s="2"/>
      <c r="W78" s="54"/>
      <c r="X78" s="54"/>
      <c r="Y78" s="54"/>
      <c r="AA78" s="2"/>
      <c r="AV78" s="1"/>
      <c r="AW78" s="2"/>
      <c r="AX78" s="2"/>
      <c r="AY78" s="96"/>
      <c r="AZ78" s="96"/>
      <c r="BA78" s="96"/>
      <c r="BB78" s="3"/>
    </row>
    <row r="79" spans="2:54" ht="12.75">
      <c r="B79" s="69"/>
      <c r="C79" s="70"/>
      <c r="D79" s="41"/>
      <c r="E79" s="41"/>
      <c r="F79" s="41"/>
      <c r="G79" s="41"/>
      <c r="H79" s="41"/>
      <c r="I79" s="41"/>
      <c r="J79" s="86"/>
      <c r="K79" s="87"/>
      <c r="L79" s="86"/>
      <c r="M79" s="88"/>
      <c r="N79" s="78"/>
      <c r="P79" s="54"/>
      <c r="Q79" s="54"/>
      <c r="R79" s="54"/>
      <c r="S79" s="54"/>
      <c r="T79" s="2"/>
      <c r="U79" s="2"/>
      <c r="V79" s="2"/>
      <c r="W79" s="54"/>
      <c r="X79" s="54"/>
      <c r="Y79" s="54"/>
      <c r="AA79" s="2"/>
      <c r="AV79" s="22"/>
      <c r="AW79" s="8"/>
      <c r="AX79" s="8"/>
      <c r="AY79" s="8"/>
      <c r="AZ79" s="8"/>
      <c r="BA79" s="8"/>
      <c r="BB79" s="9"/>
    </row>
    <row r="80" spans="2:27" ht="12.75">
      <c r="B80" s="65"/>
      <c r="C80" s="59" t="s">
        <v>10</v>
      </c>
      <c r="D80" s="45"/>
      <c r="E80" s="209">
        <f>E49</f>
        <v>-629</v>
      </c>
      <c r="F80" s="209"/>
      <c r="G80" s="209"/>
      <c r="H80" s="59"/>
      <c r="I80" s="45"/>
      <c r="J80" s="76"/>
      <c r="K80" s="75"/>
      <c r="L80" s="76"/>
      <c r="M80" s="77"/>
      <c r="N80" s="78"/>
      <c r="P80" s="54"/>
      <c r="Q80" s="54"/>
      <c r="R80" s="54"/>
      <c r="S80" s="54"/>
      <c r="T80" s="2"/>
      <c r="U80" s="54"/>
      <c r="V80" s="54"/>
      <c r="W80" s="54"/>
      <c r="X80" s="29"/>
      <c r="Y80" s="54"/>
      <c r="AA80" s="2"/>
    </row>
    <row r="81" spans="2:27" ht="12.75">
      <c r="B81" s="65" t="s">
        <v>9</v>
      </c>
      <c r="C81" s="59"/>
      <c r="D81" s="45" t="s">
        <v>1</v>
      </c>
      <c r="E81" s="45"/>
      <c r="F81" s="45"/>
      <c r="G81" s="45"/>
      <c r="H81" s="45"/>
      <c r="I81" s="71" t="s">
        <v>1</v>
      </c>
      <c r="J81" s="203">
        <f>IF(E82=0," Ø, car D(x)=0 ",E80/E82)</f>
        <v>1.3703703703703705</v>
      </c>
      <c r="K81" s="203"/>
      <c r="L81" s="203"/>
      <c r="M81" s="204"/>
      <c r="N81" s="74"/>
      <c r="P81" s="54"/>
      <c r="Q81" s="54"/>
      <c r="R81" s="54"/>
      <c r="S81" s="54"/>
      <c r="T81" s="2"/>
      <c r="U81" s="2"/>
      <c r="V81" s="200"/>
      <c r="W81" s="54"/>
      <c r="X81" s="54"/>
      <c r="Y81" s="54"/>
      <c r="AA81" s="2"/>
    </row>
    <row r="82" spans="2:27" ht="12.75">
      <c r="B82" s="65"/>
      <c r="C82" s="59" t="s">
        <v>11</v>
      </c>
      <c r="D82" s="45"/>
      <c r="E82" s="209">
        <f>E21</f>
        <v>-459</v>
      </c>
      <c r="F82" s="209"/>
      <c r="G82" s="209"/>
      <c r="H82" s="59"/>
      <c r="I82" s="45"/>
      <c r="J82" s="76"/>
      <c r="K82" s="75"/>
      <c r="L82" s="76"/>
      <c r="M82" s="77"/>
      <c r="N82" s="78"/>
      <c r="P82" s="54"/>
      <c r="Q82" s="54"/>
      <c r="R82" s="54"/>
      <c r="S82" s="54"/>
      <c r="T82" s="2"/>
      <c r="U82" s="2"/>
      <c r="V82" s="200"/>
      <c r="W82" s="54"/>
      <c r="X82" s="54"/>
      <c r="Y82" s="54"/>
      <c r="AA82" s="2"/>
    </row>
    <row r="83" spans="2:27" ht="12.75">
      <c r="B83" s="79"/>
      <c r="C83" s="80"/>
      <c r="D83" s="48"/>
      <c r="E83" s="48"/>
      <c r="F83" s="48"/>
      <c r="G83" s="48"/>
      <c r="H83" s="48"/>
      <c r="I83" s="48"/>
      <c r="J83" s="82"/>
      <c r="K83" s="81"/>
      <c r="L83" s="82"/>
      <c r="M83" s="83"/>
      <c r="N83" s="78"/>
      <c r="P83" s="54"/>
      <c r="Q83" s="54"/>
      <c r="R83" s="54"/>
      <c r="S83" s="54"/>
      <c r="T83" s="2"/>
      <c r="U83" s="54"/>
      <c r="V83" s="54"/>
      <c r="W83" s="54"/>
      <c r="X83" s="29"/>
      <c r="Y83" s="54"/>
      <c r="AA83" s="2"/>
    </row>
    <row r="84" spans="10:27" ht="12.75">
      <c r="J84" s="84"/>
      <c r="K84" s="85"/>
      <c r="L84" s="84"/>
      <c r="M84" s="84"/>
      <c r="N84" s="84"/>
      <c r="P84" s="54"/>
      <c r="Q84" s="54"/>
      <c r="R84" s="54"/>
      <c r="S84" s="54"/>
      <c r="T84" s="2"/>
      <c r="U84" s="2"/>
      <c r="V84" s="2"/>
      <c r="W84" s="54"/>
      <c r="X84" s="54"/>
      <c r="Y84" s="54"/>
      <c r="AA84" s="2"/>
    </row>
    <row r="85" spans="10:27" ht="12.75">
      <c r="J85" s="84"/>
      <c r="K85" s="85"/>
      <c r="L85" s="84"/>
      <c r="M85" s="84"/>
      <c r="N85" s="84"/>
      <c r="P85" s="54"/>
      <c r="Q85" s="129"/>
      <c r="R85" s="129"/>
      <c r="S85" s="129"/>
      <c r="T85" s="2"/>
      <c r="U85" s="2"/>
      <c r="V85" s="2"/>
      <c r="W85" s="54"/>
      <c r="X85" s="54"/>
      <c r="Y85" s="54"/>
      <c r="AA85" s="2"/>
    </row>
    <row r="86" spans="2:27" ht="12.75">
      <c r="B86" s="69"/>
      <c r="C86" s="70"/>
      <c r="D86" s="41"/>
      <c r="E86" s="41"/>
      <c r="F86" s="41"/>
      <c r="G86" s="41"/>
      <c r="H86" s="41"/>
      <c r="I86" s="41"/>
      <c r="J86" s="86"/>
      <c r="K86" s="87"/>
      <c r="L86" s="86"/>
      <c r="M86" s="88"/>
      <c r="N86" s="78"/>
      <c r="P86" s="54"/>
      <c r="Q86" s="54"/>
      <c r="R86" s="54"/>
      <c r="S86" s="54"/>
      <c r="T86" s="2"/>
      <c r="U86" s="2"/>
      <c r="V86" s="2"/>
      <c r="W86" s="54"/>
      <c r="X86" s="54"/>
      <c r="Y86" s="54"/>
      <c r="AA86" s="2"/>
    </row>
    <row r="87" spans="2:27" ht="12.75">
      <c r="B87" s="65"/>
      <c r="C87" s="59" t="s">
        <v>13</v>
      </c>
      <c r="D87" s="45"/>
      <c r="E87" s="209">
        <f>E63</f>
        <v>-32</v>
      </c>
      <c r="F87" s="209"/>
      <c r="G87" s="209"/>
      <c r="H87" s="59"/>
      <c r="I87" s="45"/>
      <c r="J87" s="76"/>
      <c r="K87" s="75"/>
      <c r="L87" s="76"/>
      <c r="M87" s="77"/>
      <c r="N87" s="78"/>
      <c r="P87" s="54"/>
      <c r="Q87" s="54"/>
      <c r="R87" s="54"/>
      <c r="S87" s="54"/>
      <c r="T87" s="2"/>
      <c r="U87" s="54"/>
      <c r="V87" s="54"/>
      <c r="W87" s="54"/>
      <c r="X87" s="29"/>
      <c r="Y87" s="54"/>
      <c r="AA87" s="2"/>
    </row>
    <row r="88" spans="2:27" ht="12.75">
      <c r="B88" s="65" t="s">
        <v>12</v>
      </c>
      <c r="C88" s="59"/>
      <c r="D88" s="45" t="s">
        <v>1</v>
      </c>
      <c r="E88" s="45"/>
      <c r="F88" s="45"/>
      <c r="G88" s="45"/>
      <c r="H88" s="45"/>
      <c r="I88" s="71" t="s">
        <v>1</v>
      </c>
      <c r="J88" s="203">
        <f>IF(E89=0," Ø, car D(x)=0 ",E87/E89)</f>
        <v>0.06971677559912855</v>
      </c>
      <c r="K88" s="203"/>
      <c r="L88" s="203"/>
      <c r="M88" s="204"/>
      <c r="N88" s="74"/>
      <c r="P88" s="54"/>
      <c r="Q88" s="54"/>
      <c r="R88" s="54"/>
      <c r="S88" s="54"/>
      <c r="T88" s="2"/>
      <c r="U88" s="2"/>
      <c r="V88" s="200"/>
      <c r="W88" s="54"/>
      <c r="X88" s="54"/>
      <c r="Y88" s="54"/>
      <c r="AA88" s="2"/>
    </row>
    <row r="89" spans="2:27" ht="12.75">
      <c r="B89" s="65"/>
      <c r="C89" s="59" t="s">
        <v>11</v>
      </c>
      <c r="D89" s="45"/>
      <c r="E89" s="209">
        <f>E21</f>
        <v>-459</v>
      </c>
      <c r="F89" s="209"/>
      <c r="G89" s="209"/>
      <c r="H89" s="59"/>
      <c r="I89" s="45"/>
      <c r="J89" s="76"/>
      <c r="K89" s="75"/>
      <c r="L89" s="76"/>
      <c r="M89" s="77"/>
      <c r="N89" s="78"/>
      <c r="P89" s="54"/>
      <c r="Q89" s="54"/>
      <c r="R89" s="54"/>
      <c r="S89" s="54"/>
      <c r="T89" s="2"/>
      <c r="U89" s="2"/>
      <c r="V89" s="200"/>
      <c r="W89" s="54"/>
      <c r="X89" s="54"/>
      <c r="Y89" s="54"/>
      <c r="AA89" s="2"/>
    </row>
    <row r="90" spans="2:27" ht="12.75">
      <c r="B90" s="79"/>
      <c r="C90" s="80"/>
      <c r="D90" s="48"/>
      <c r="E90" s="48"/>
      <c r="F90" s="48"/>
      <c r="G90" s="48"/>
      <c r="H90" s="48"/>
      <c r="I90" s="48"/>
      <c r="J90" s="48"/>
      <c r="K90" s="80"/>
      <c r="L90" s="48"/>
      <c r="M90" s="49"/>
      <c r="N90" s="42"/>
      <c r="P90" s="54"/>
      <c r="Q90" s="54"/>
      <c r="R90" s="54"/>
      <c r="S90" s="54"/>
      <c r="T90" s="2"/>
      <c r="U90" s="54"/>
      <c r="V90" s="54"/>
      <c r="W90" s="54"/>
      <c r="X90" s="29"/>
      <c r="Y90" s="54"/>
      <c r="AA90" s="2"/>
    </row>
    <row r="91" spans="16:27" ht="12.75">
      <c r="P91" s="54"/>
      <c r="Q91" s="54"/>
      <c r="R91" s="54"/>
      <c r="S91" s="54"/>
      <c r="T91" s="2"/>
      <c r="U91" s="2"/>
      <c r="V91" s="2"/>
      <c r="W91" s="54"/>
      <c r="X91" s="54"/>
      <c r="Y91" s="54"/>
      <c r="AA91" s="2"/>
    </row>
    <row r="92" spans="1:60" ht="12.75">
      <c r="A92" s="233" t="s">
        <v>51</v>
      </c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9"/>
      <c r="P92" s="54"/>
      <c r="Q92" s="54"/>
      <c r="R92" s="54"/>
      <c r="S92" s="54"/>
      <c r="T92" s="2"/>
      <c r="U92" s="2"/>
      <c r="V92" s="2"/>
      <c r="W92" s="54"/>
      <c r="X92" s="54"/>
      <c r="Y92" s="54"/>
      <c r="AA92" s="2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</row>
    <row r="93" spans="27:60" ht="12.75">
      <c r="AA93" s="2"/>
      <c r="AV93" s="54"/>
      <c r="AW93" s="2"/>
      <c r="AX93" s="2"/>
      <c r="BH93" s="54"/>
    </row>
    <row r="94" spans="2:60" ht="12.75">
      <c r="B94" t="s">
        <v>49</v>
      </c>
      <c r="D94"/>
      <c r="E94"/>
      <c r="F94"/>
      <c r="G94"/>
      <c r="H94" s="227" t="s">
        <v>50</v>
      </c>
      <c r="I94" s="227"/>
      <c r="J94" s="227"/>
      <c r="K94" s="227"/>
      <c r="L94" s="227"/>
      <c r="AV94" s="54"/>
      <c r="AW94" s="185">
        <f>I96</f>
        <v>7</v>
      </c>
      <c r="AX94" s="2"/>
      <c r="AY94" s="1">
        <f>J97</f>
        <v>13</v>
      </c>
      <c r="AZ94" s="3">
        <f>K97</f>
        <v>17</v>
      </c>
      <c r="BA94" s="2"/>
      <c r="BB94" s="1">
        <f>J96</f>
        <v>3</v>
      </c>
      <c r="BC94" s="3">
        <f>K96</f>
        <v>5</v>
      </c>
      <c r="BD94" s="2"/>
      <c r="BE94" s="1">
        <f>J96</f>
        <v>3</v>
      </c>
      <c r="BF94" s="3">
        <f>K96</f>
        <v>5</v>
      </c>
      <c r="BG94" s="2"/>
      <c r="BH94" s="54"/>
    </row>
    <row r="95" spans="1:60" ht="12.75">
      <c r="A95" s="148"/>
      <c r="B95" s="149"/>
      <c r="C95" s="149"/>
      <c r="D95" s="119"/>
      <c r="E95" s="150"/>
      <c r="F95" s="2"/>
      <c r="G95" s="2"/>
      <c r="H95" s="163"/>
      <c r="I95" s="164"/>
      <c r="J95" s="164"/>
      <c r="K95" s="165"/>
      <c r="L95" s="164"/>
      <c r="M95" s="54"/>
      <c r="N95" s="54"/>
      <c r="O95" s="54"/>
      <c r="P95" s="54"/>
      <c r="Q95" s="54"/>
      <c r="AV95" s="54"/>
      <c r="AW95" s="185">
        <f>I97*-1</f>
        <v>-19</v>
      </c>
      <c r="AY95" s="1">
        <f>J98</f>
        <v>27</v>
      </c>
      <c r="AZ95" s="3">
        <f>K98</f>
        <v>0</v>
      </c>
      <c r="BA95" s="2"/>
      <c r="BB95" s="1">
        <f>J98</f>
        <v>27</v>
      </c>
      <c r="BC95" s="3">
        <f>K98</f>
        <v>0</v>
      </c>
      <c r="BD95" s="2"/>
      <c r="BE95" s="1">
        <f>J97</f>
        <v>13</v>
      </c>
      <c r="BF95" s="3">
        <f>K97</f>
        <v>17</v>
      </c>
      <c r="BG95" s="2"/>
      <c r="BH95" s="54"/>
    </row>
    <row r="96" spans="1:60" ht="12.75">
      <c r="A96" s="148"/>
      <c r="B96" s="151">
        <f>H68</f>
        <v>7</v>
      </c>
      <c r="C96" s="152">
        <f aca="true" t="shared" si="9" ref="C96:D98">F68</f>
        <v>3</v>
      </c>
      <c r="D96" s="153">
        <f t="shared" si="9"/>
        <v>5</v>
      </c>
      <c r="E96" s="150"/>
      <c r="F96" s="201"/>
      <c r="G96" s="201"/>
      <c r="H96" s="163"/>
      <c r="I96" s="166">
        <f>H68</f>
        <v>7</v>
      </c>
      <c r="J96" s="167">
        <f aca="true" t="shared" si="10" ref="J96:K98">F68</f>
        <v>3</v>
      </c>
      <c r="K96" s="168">
        <f t="shared" si="10"/>
        <v>5</v>
      </c>
      <c r="L96" s="164"/>
      <c r="M96" s="54"/>
      <c r="N96" s="54"/>
      <c r="O96" s="54"/>
      <c r="P96" s="54"/>
      <c r="Q96" s="54"/>
      <c r="AV96" s="54"/>
      <c r="AW96" s="185">
        <f>I98</f>
        <v>37</v>
      </c>
      <c r="BG96" s="2"/>
      <c r="BH96" s="54"/>
    </row>
    <row r="97" spans="1:60" ht="12.75">
      <c r="A97" s="148"/>
      <c r="B97" s="151">
        <f>H69</f>
        <v>19</v>
      </c>
      <c r="C97" s="152">
        <f t="shared" si="9"/>
        <v>13</v>
      </c>
      <c r="D97" s="153">
        <f t="shared" si="9"/>
        <v>17</v>
      </c>
      <c r="E97" s="150"/>
      <c r="F97" s="146"/>
      <c r="G97" s="146"/>
      <c r="H97" s="163"/>
      <c r="I97" s="166">
        <f>H69</f>
        <v>19</v>
      </c>
      <c r="J97" s="167">
        <f t="shared" si="10"/>
        <v>13</v>
      </c>
      <c r="K97" s="168">
        <f t="shared" si="10"/>
        <v>17</v>
      </c>
      <c r="L97" s="164"/>
      <c r="M97" s="54"/>
      <c r="N97" s="54"/>
      <c r="O97" s="54">
        <f>MDETERM(I96:K98)</f>
        <v>-1166.0000000000005</v>
      </c>
      <c r="P97" s="54"/>
      <c r="Q97" s="54"/>
      <c r="AV97" s="54"/>
      <c r="BG97" s="2"/>
      <c r="BH97" s="54"/>
    </row>
    <row r="98" spans="1:60" ht="12.75">
      <c r="A98" s="148"/>
      <c r="B98" s="151">
        <f>H70</f>
        <v>37</v>
      </c>
      <c r="C98" s="152">
        <f t="shared" si="9"/>
        <v>27</v>
      </c>
      <c r="D98" s="153">
        <f t="shared" si="9"/>
        <v>0</v>
      </c>
      <c r="E98" s="150"/>
      <c r="F98" s="146"/>
      <c r="G98" s="146"/>
      <c r="H98" s="163"/>
      <c r="I98" s="166">
        <f>H70</f>
        <v>37</v>
      </c>
      <c r="J98" s="167">
        <f t="shared" si="10"/>
        <v>27</v>
      </c>
      <c r="K98" s="168">
        <f t="shared" si="10"/>
        <v>0</v>
      </c>
      <c r="L98" s="164"/>
      <c r="M98" s="54"/>
      <c r="N98" s="54"/>
      <c r="O98" s="54"/>
      <c r="P98" s="54"/>
      <c r="Q98" s="54"/>
      <c r="AV98" s="54"/>
      <c r="AW98" s="185">
        <f>I104*-1</f>
        <v>-7</v>
      </c>
      <c r="AX98" s="2"/>
      <c r="AY98" s="1">
        <f>J105</f>
        <v>0</v>
      </c>
      <c r="AZ98" s="3">
        <f>K105</f>
        <v>17</v>
      </c>
      <c r="BA98" s="2"/>
      <c r="BB98" s="1">
        <f>J104</f>
        <v>1</v>
      </c>
      <c r="BC98" s="3">
        <f>K104</f>
        <v>5</v>
      </c>
      <c r="BD98" s="2"/>
      <c r="BE98" s="1">
        <f>J104</f>
        <v>1</v>
      </c>
      <c r="BF98" s="3">
        <f>K104</f>
        <v>5</v>
      </c>
      <c r="BG98" s="2"/>
      <c r="BH98" s="54"/>
    </row>
    <row r="99" spans="1:60" ht="12.75">
      <c r="A99" s="148"/>
      <c r="B99" s="154"/>
      <c r="C99" s="155"/>
      <c r="D99" s="154"/>
      <c r="E99" s="150"/>
      <c r="F99" s="145" t="s">
        <v>1</v>
      </c>
      <c r="G99" s="2"/>
      <c r="H99" s="169"/>
      <c r="I99" s="164"/>
      <c r="J99" s="164"/>
      <c r="K99" s="165"/>
      <c r="L99" s="163"/>
      <c r="M99" s="2" t="s">
        <v>1</v>
      </c>
      <c r="N99" s="2"/>
      <c r="O99" s="54"/>
      <c r="P99" s="54"/>
      <c r="Q99" s="54"/>
      <c r="S99" s="38" t="s">
        <v>1</v>
      </c>
      <c r="T99" s="84">
        <f>O97/O101</f>
        <v>2.5403050108932472</v>
      </c>
      <c r="AV99" s="54"/>
      <c r="AW99" s="185">
        <f>I105</f>
        <v>19</v>
      </c>
      <c r="AY99" s="1">
        <f>J106</f>
        <v>0</v>
      </c>
      <c r="AZ99" s="3">
        <f>K106</f>
        <v>0</v>
      </c>
      <c r="BA99" s="2"/>
      <c r="BB99" s="1">
        <f>J106</f>
        <v>0</v>
      </c>
      <c r="BC99" s="3">
        <f>K106</f>
        <v>0</v>
      </c>
      <c r="BD99" s="2"/>
      <c r="BE99" s="1">
        <f>J105</f>
        <v>0</v>
      </c>
      <c r="BF99" s="3">
        <f>K105</f>
        <v>17</v>
      </c>
      <c r="BG99" s="2"/>
      <c r="BH99" s="54"/>
    </row>
    <row r="100" spans="1:60" ht="12.75">
      <c r="A100" s="148"/>
      <c r="B100" s="151">
        <f aca="true" t="shared" si="11" ref="B100:C102">E68</f>
        <v>1</v>
      </c>
      <c r="C100" s="152">
        <f t="shared" si="11"/>
        <v>3</v>
      </c>
      <c r="D100" s="153">
        <f>G68</f>
        <v>5</v>
      </c>
      <c r="E100" s="150"/>
      <c r="F100" s="202"/>
      <c r="G100" s="202"/>
      <c r="H100" s="163"/>
      <c r="I100" s="170">
        <f aca="true" t="shared" si="12" ref="I100:K102">E68</f>
        <v>1</v>
      </c>
      <c r="J100" s="171">
        <f t="shared" si="12"/>
        <v>3</v>
      </c>
      <c r="K100" s="172">
        <f t="shared" si="12"/>
        <v>5</v>
      </c>
      <c r="L100" s="163"/>
      <c r="M100" s="202"/>
      <c r="N100" s="202"/>
      <c r="O100" s="54"/>
      <c r="P100" s="54"/>
      <c r="Q100" s="54"/>
      <c r="AV100" s="54"/>
      <c r="AW100" s="185">
        <f>I106*-1</f>
        <v>-37</v>
      </c>
      <c r="AX100" s="105"/>
      <c r="BG100" s="2"/>
      <c r="BH100" s="54"/>
    </row>
    <row r="101" spans="1:60" ht="12.75">
      <c r="A101" s="148"/>
      <c r="B101" s="151">
        <f t="shared" si="11"/>
        <v>0</v>
      </c>
      <c r="C101" s="152">
        <f t="shared" si="11"/>
        <v>13</v>
      </c>
      <c r="D101" s="153">
        <f>G69</f>
        <v>17</v>
      </c>
      <c r="E101" s="150"/>
      <c r="F101" s="2"/>
      <c r="G101" s="2"/>
      <c r="H101" s="163"/>
      <c r="I101" s="170">
        <f t="shared" si="12"/>
        <v>0</v>
      </c>
      <c r="J101" s="171">
        <f t="shared" si="12"/>
        <v>13</v>
      </c>
      <c r="K101" s="172">
        <f t="shared" si="12"/>
        <v>17</v>
      </c>
      <c r="L101" s="163"/>
      <c r="M101" s="2"/>
      <c r="N101" s="2"/>
      <c r="O101" s="54">
        <f>MDETERM(I100:K102)</f>
        <v>-459</v>
      </c>
      <c r="P101" s="54"/>
      <c r="Q101" s="54"/>
      <c r="AV101" s="54"/>
      <c r="BG101" s="2"/>
      <c r="BH101" s="54"/>
    </row>
    <row r="102" spans="1:60" ht="12.75">
      <c r="A102" s="148"/>
      <c r="B102" s="151">
        <f t="shared" si="11"/>
        <v>0</v>
      </c>
      <c r="C102" s="152">
        <f t="shared" si="11"/>
        <v>27</v>
      </c>
      <c r="D102" s="153">
        <f>G70</f>
        <v>0</v>
      </c>
      <c r="E102" s="150"/>
      <c r="F102" s="2"/>
      <c r="G102" s="2"/>
      <c r="H102" s="163"/>
      <c r="I102" s="170">
        <f t="shared" si="12"/>
        <v>0</v>
      </c>
      <c r="J102" s="171">
        <f t="shared" si="12"/>
        <v>27</v>
      </c>
      <c r="K102" s="172">
        <f t="shared" si="12"/>
        <v>0</v>
      </c>
      <c r="L102" s="164"/>
      <c r="M102" s="54"/>
      <c r="N102" s="54"/>
      <c r="O102" s="54"/>
      <c r="P102" s="54"/>
      <c r="Q102" s="54"/>
      <c r="AV102" s="54"/>
      <c r="AW102" s="185">
        <f>I113</f>
        <v>7</v>
      </c>
      <c r="AX102" s="105"/>
      <c r="AY102" s="1">
        <f>J114</f>
        <v>0</v>
      </c>
      <c r="AZ102" s="3">
        <f>K114</f>
        <v>13</v>
      </c>
      <c r="BA102" s="2"/>
      <c r="BB102" s="1">
        <f>J113</f>
        <v>1</v>
      </c>
      <c r="BC102" s="3">
        <f>K113</f>
        <v>3</v>
      </c>
      <c r="BD102" s="2"/>
      <c r="BE102" s="1">
        <f>J113</f>
        <v>1</v>
      </c>
      <c r="BF102" s="3">
        <f>K113</f>
        <v>3</v>
      </c>
      <c r="BG102" s="2"/>
      <c r="BH102" s="54"/>
    </row>
    <row r="103" spans="1:60" ht="12.75">
      <c r="A103" s="148"/>
      <c r="B103" s="156"/>
      <c r="C103" s="156"/>
      <c r="D103" s="156"/>
      <c r="E103" s="150"/>
      <c r="F103" s="54"/>
      <c r="G103" s="54"/>
      <c r="H103" s="164"/>
      <c r="I103" s="163"/>
      <c r="J103" s="164"/>
      <c r="K103" s="165"/>
      <c r="L103" s="164"/>
      <c r="M103" s="54"/>
      <c r="N103" s="54"/>
      <c r="O103" s="54"/>
      <c r="P103" s="54"/>
      <c r="Q103" s="54"/>
      <c r="AV103" s="54"/>
      <c r="AW103" s="185">
        <f>I114*-1</f>
        <v>-19</v>
      </c>
      <c r="AX103" s="105"/>
      <c r="AY103" s="1">
        <f>J115</f>
        <v>0</v>
      </c>
      <c r="AZ103" s="3">
        <f>K115</f>
        <v>27</v>
      </c>
      <c r="BA103" s="2"/>
      <c r="BB103" s="1">
        <f>J115</f>
        <v>0</v>
      </c>
      <c r="BC103" s="3">
        <f>K115</f>
        <v>27</v>
      </c>
      <c r="BD103" s="2"/>
      <c r="BE103" s="1">
        <f>J114</f>
        <v>0</v>
      </c>
      <c r="BF103" s="3">
        <f>K114</f>
        <v>13</v>
      </c>
      <c r="BG103" s="2"/>
      <c r="BH103" s="54"/>
    </row>
    <row r="104" spans="1:60" ht="12.75">
      <c r="A104" s="148"/>
      <c r="B104" s="157">
        <f>E68</f>
        <v>1</v>
      </c>
      <c r="C104" s="156">
        <f>H68</f>
        <v>7</v>
      </c>
      <c r="D104" s="158">
        <f>G68</f>
        <v>5</v>
      </c>
      <c r="E104" s="150"/>
      <c r="F104" s="54"/>
      <c r="G104" s="54"/>
      <c r="H104" s="164"/>
      <c r="I104" s="166">
        <f>H68</f>
        <v>7</v>
      </c>
      <c r="J104" s="167">
        <f>E68</f>
        <v>1</v>
      </c>
      <c r="K104" s="168">
        <f>G68</f>
        <v>5</v>
      </c>
      <c r="L104" s="164"/>
      <c r="M104" s="54"/>
      <c r="N104" s="54"/>
      <c r="O104" s="54"/>
      <c r="P104" s="54"/>
      <c r="Q104" s="54"/>
      <c r="AV104" s="54"/>
      <c r="AW104" s="185">
        <f>I115</f>
        <v>37</v>
      </c>
      <c r="AX104" s="2"/>
      <c r="BG104" s="2"/>
      <c r="BH104" s="54"/>
    </row>
    <row r="105" spans="1:60" ht="12.75">
      <c r="A105" s="148"/>
      <c r="B105" s="157">
        <f>E69</f>
        <v>0</v>
      </c>
      <c r="C105" s="156">
        <f>H69</f>
        <v>19</v>
      </c>
      <c r="D105" s="158">
        <f>G69</f>
        <v>17</v>
      </c>
      <c r="E105" s="150"/>
      <c r="F105" s="42"/>
      <c r="G105" s="42"/>
      <c r="H105" s="164"/>
      <c r="I105" s="166">
        <f>H69</f>
        <v>19</v>
      </c>
      <c r="J105" s="167">
        <f>E69</f>
        <v>0</v>
      </c>
      <c r="K105" s="168">
        <f>G69</f>
        <v>17</v>
      </c>
      <c r="L105" s="164"/>
      <c r="M105" s="54"/>
      <c r="N105" s="54"/>
      <c r="O105" s="54">
        <f>MDETERM(I104:K106)</f>
        <v>629</v>
      </c>
      <c r="P105" s="54"/>
      <c r="Q105" s="54"/>
      <c r="AV105" s="54"/>
      <c r="BG105" s="2"/>
      <c r="BH105" s="54"/>
    </row>
    <row r="106" spans="1:60" ht="12.75">
      <c r="A106" s="148"/>
      <c r="B106" s="157">
        <f>E70</f>
        <v>0</v>
      </c>
      <c r="C106" s="156">
        <f>H70</f>
        <v>37</v>
      </c>
      <c r="D106" s="158">
        <f>G70</f>
        <v>0</v>
      </c>
      <c r="E106" s="150"/>
      <c r="F106" s="147"/>
      <c r="G106" s="147"/>
      <c r="H106" s="165"/>
      <c r="I106" s="166">
        <f>H70</f>
        <v>37</v>
      </c>
      <c r="J106" s="167">
        <f>E70</f>
        <v>0</v>
      </c>
      <c r="K106" s="168">
        <f>G70</f>
        <v>0</v>
      </c>
      <c r="L106" s="164"/>
      <c r="M106" s="54"/>
      <c r="N106" s="54"/>
      <c r="O106" s="54"/>
      <c r="P106" s="54"/>
      <c r="Q106" s="54"/>
      <c r="AV106" s="54"/>
      <c r="AW106" s="185">
        <f>K117</f>
        <v>5</v>
      </c>
      <c r="AX106" s="2"/>
      <c r="AY106" s="1">
        <f>I118</f>
        <v>0</v>
      </c>
      <c r="AZ106" s="3">
        <f>J118</f>
        <v>13</v>
      </c>
      <c r="BA106" s="2"/>
      <c r="BB106" s="1">
        <f>I117</f>
        <v>1</v>
      </c>
      <c r="BC106" s="3">
        <f>J117</f>
        <v>3</v>
      </c>
      <c r="BD106" s="2"/>
      <c r="BE106" s="1">
        <f>I117</f>
        <v>1</v>
      </c>
      <c r="BF106" s="3">
        <f>J117</f>
        <v>3</v>
      </c>
      <c r="BG106" s="2"/>
      <c r="BH106" s="54"/>
    </row>
    <row r="107" spans="1:60" ht="12.75">
      <c r="A107" s="148"/>
      <c r="B107" s="148"/>
      <c r="C107" s="156"/>
      <c r="D107" s="156"/>
      <c r="E107" s="150"/>
      <c r="F107" s="128" t="s">
        <v>1</v>
      </c>
      <c r="G107" s="42"/>
      <c r="H107" s="164"/>
      <c r="I107" s="173"/>
      <c r="J107" s="232"/>
      <c r="K107" s="232"/>
      <c r="L107" s="232"/>
      <c r="M107" s="54" t="s">
        <v>1</v>
      </c>
      <c r="N107" s="54"/>
      <c r="O107" s="54"/>
      <c r="P107" s="54"/>
      <c r="Q107" s="54"/>
      <c r="S107" s="38" t="s">
        <v>1</v>
      </c>
      <c r="T107" s="84">
        <f>O105/O109</f>
        <v>-1.3703703703703705</v>
      </c>
      <c r="AV107" s="54"/>
      <c r="AW107" s="185">
        <f>K118*-1</f>
        <v>-17</v>
      </c>
      <c r="AX107" s="2"/>
      <c r="AY107" s="1">
        <f>I119</f>
        <v>0</v>
      </c>
      <c r="AZ107" s="3">
        <f>J119</f>
        <v>27</v>
      </c>
      <c r="BA107" s="2"/>
      <c r="BB107" s="1">
        <f>I119</f>
        <v>0</v>
      </c>
      <c r="BC107" s="3">
        <f>J119</f>
        <v>27</v>
      </c>
      <c r="BD107" s="2"/>
      <c r="BE107" s="1">
        <f>I118</f>
        <v>0</v>
      </c>
      <c r="BF107" s="3">
        <f>J118</f>
        <v>13</v>
      </c>
      <c r="BG107" s="2"/>
      <c r="BH107" s="54"/>
    </row>
    <row r="108" spans="1:60" ht="12.75">
      <c r="A108" s="148"/>
      <c r="B108" s="159">
        <f aca="true" t="shared" si="13" ref="B108:C110">E68</f>
        <v>1</v>
      </c>
      <c r="C108" s="148">
        <f t="shared" si="13"/>
        <v>3</v>
      </c>
      <c r="D108" s="160">
        <f>G68</f>
        <v>5</v>
      </c>
      <c r="E108" s="150"/>
      <c r="F108" s="147"/>
      <c r="G108" s="147"/>
      <c r="H108" s="165"/>
      <c r="I108" s="170">
        <f>I100</f>
        <v>1</v>
      </c>
      <c r="J108" s="171">
        <f>J100</f>
        <v>3</v>
      </c>
      <c r="K108" s="172">
        <f>K100</f>
        <v>5</v>
      </c>
      <c r="L108" s="174"/>
      <c r="M108" s="54"/>
      <c r="N108" s="54"/>
      <c r="O108" s="54"/>
      <c r="P108" s="54"/>
      <c r="Q108" s="54"/>
      <c r="AV108" s="54"/>
      <c r="AW108" s="185">
        <f>K119</f>
        <v>0</v>
      </c>
      <c r="AX108" s="2"/>
      <c r="BH108" s="54"/>
    </row>
    <row r="109" spans="1:60" ht="12.75">
      <c r="A109" s="148"/>
      <c r="B109" s="159">
        <f t="shared" si="13"/>
        <v>0</v>
      </c>
      <c r="C109" s="148">
        <f t="shared" si="13"/>
        <v>13</v>
      </c>
      <c r="D109" s="160">
        <f>G69</f>
        <v>17</v>
      </c>
      <c r="E109" s="150"/>
      <c r="F109" s="147"/>
      <c r="G109" s="147"/>
      <c r="H109" s="164"/>
      <c r="I109" s="170">
        <f aca="true" t="shared" si="14" ref="I109:K110">I101</f>
        <v>0</v>
      </c>
      <c r="J109" s="171">
        <f t="shared" si="14"/>
        <v>13</v>
      </c>
      <c r="K109" s="172">
        <f t="shared" si="14"/>
        <v>17</v>
      </c>
      <c r="L109" s="174"/>
      <c r="M109" s="54"/>
      <c r="N109" s="54"/>
      <c r="O109" s="54">
        <f>MDETERM(I108:K110)</f>
        <v>-459</v>
      </c>
      <c r="P109" s="54"/>
      <c r="Q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H109" s="54"/>
    </row>
    <row r="110" spans="1:60" ht="12.75">
      <c r="A110" s="148"/>
      <c r="B110" s="159">
        <f t="shared" si="13"/>
        <v>0</v>
      </c>
      <c r="C110" s="148">
        <f t="shared" si="13"/>
        <v>27</v>
      </c>
      <c r="D110" s="160">
        <f>G70</f>
        <v>0</v>
      </c>
      <c r="E110" s="150"/>
      <c r="F110" s="147"/>
      <c r="G110" s="147"/>
      <c r="H110" s="175"/>
      <c r="I110" s="170">
        <f t="shared" si="14"/>
        <v>0</v>
      </c>
      <c r="J110" s="171">
        <f t="shared" si="14"/>
        <v>27</v>
      </c>
      <c r="K110" s="172">
        <f t="shared" si="14"/>
        <v>0</v>
      </c>
      <c r="L110" s="169"/>
      <c r="AV110" s="2"/>
      <c r="AW110" s="2">
        <f>AW94*(AY94*AZ95-AY95*AZ94)</f>
        <v>-3213</v>
      </c>
      <c r="AX110" s="2"/>
      <c r="AY110" s="2"/>
      <c r="AZ110" s="2">
        <f>AW95*(BB94*BC95-BB95*BC94)</f>
        <v>2565</v>
      </c>
      <c r="BA110" s="2"/>
      <c r="BB110" s="2"/>
      <c r="BC110" s="2">
        <f>AW96*(BE94*BF95-BE95*BF94)</f>
        <v>-518</v>
      </c>
      <c r="BD110" s="2"/>
      <c r="BE110" s="228" t="s">
        <v>1</v>
      </c>
      <c r="BF110" s="2">
        <f>AW110+AZ110+BC110</f>
        <v>-1166</v>
      </c>
      <c r="BH110" s="54"/>
    </row>
    <row r="111" spans="1:60" ht="12.75">
      <c r="A111" s="148"/>
      <c r="B111" s="161"/>
      <c r="C111" s="161"/>
      <c r="D111" s="162"/>
      <c r="E111" s="162"/>
      <c r="F111" s="147"/>
      <c r="G111" s="147"/>
      <c r="H111" s="175"/>
      <c r="I111" s="175"/>
      <c r="J111" s="169"/>
      <c r="K111" s="176"/>
      <c r="L111" s="169"/>
      <c r="AA111" s="2"/>
      <c r="AV111" s="2"/>
      <c r="AW111" s="2">
        <f>AW98*(AY98*AZ99-AY99*AZ98)</f>
        <v>0</v>
      </c>
      <c r="AX111" s="2"/>
      <c r="AY111" s="2"/>
      <c r="AZ111" s="2">
        <f>AW99*(BB98*BC99-BB99*BC98)</f>
        <v>0</v>
      </c>
      <c r="BA111" s="2"/>
      <c r="BB111" s="2"/>
      <c r="BC111" s="2">
        <f>AW100*(BE98*BF99-BE99*BF98)</f>
        <v>-629</v>
      </c>
      <c r="BD111" s="2"/>
      <c r="BE111" s="228"/>
      <c r="BF111" s="2">
        <f>AW111+AZ111+BC111</f>
        <v>-629</v>
      </c>
      <c r="BH111" s="54"/>
    </row>
    <row r="112" spans="1:60" ht="12.75">
      <c r="A112" s="148"/>
      <c r="B112" s="156"/>
      <c r="C112" s="156"/>
      <c r="D112" s="156"/>
      <c r="E112" s="150"/>
      <c r="F112" s="147"/>
      <c r="G112" s="147"/>
      <c r="H112" s="164"/>
      <c r="I112" s="163"/>
      <c r="J112" s="164"/>
      <c r="K112" s="165"/>
      <c r="L112" s="164"/>
      <c r="AV112" s="2"/>
      <c r="AW112" s="2">
        <f>AW102*((AY102*AZ103)-(AY103*AZ102))</f>
        <v>0</v>
      </c>
      <c r="AX112" s="2"/>
      <c r="AY112" s="2"/>
      <c r="AZ112" s="2">
        <f>AW103*((BB102*BC103)-(BB103*BC102))</f>
        <v>-513</v>
      </c>
      <c r="BA112" s="2"/>
      <c r="BB112" s="2"/>
      <c r="BC112" s="2">
        <f>AW104*((BE102*BF103)-(BE103*BF102))</f>
        <v>481</v>
      </c>
      <c r="BD112" s="2"/>
      <c r="BE112" s="228"/>
      <c r="BF112" s="2">
        <f>AW112+AZ112+BC112</f>
        <v>-32</v>
      </c>
      <c r="BH112" s="54"/>
    </row>
    <row r="113" spans="1:60" ht="12.75">
      <c r="A113" s="148"/>
      <c r="B113" s="157">
        <f aca="true" t="shared" si="15" ref="B113:C115">E68</f>
        <v>1</v>
      </c>
      <c r="C113" s="156">
        <f t="shared" si="15"/>
        <v>3</v>
      </c>
      <c r="D113" s="158">
        <f>H68</f>
        <v>7</v>
      </c>
      <c r="E113" s="150"/>
      <c r="F113" s="147"/>
      <c r="G113" s="147"/>
      <c r="H113" s="164"/>
      <c r="I113" s="166">
        <f>H68</f>
        <v>7</v>
      </c>
      <c r="J113" s="167">
        <f aca="true" t="shared" si="16" ref="J113:K115">E68</f>
        <v>1</v>
      </c>
      <c r="K113" s="168">
        <f t="shared" si="16"/>
        <v>3</v>
      </c>
      <c r="L113" s="164"/>
      <c r="AV113" s="2"/>
      <c r="AW113" s="2">
        <f>AW106*((AY106*AZ107)-(AY107*AZ106))</f>
        <v>0</v>
      </c>
      <c r="AX113" s="2"/>
      <c r="AY113" s="2"/>
      <c r="AZ113" s="2">
        <f>AW107*((BB106*BC107)-(BB107*BC106))</f>
        <v>-459</v>
      </c>
      <c r="BA113" s="2"/>
      <c r="BB113" s="2"/>
      <c r="BC113" s="2">
        <f>AW108*((BE106*BF107)-(BE107*BF106))</f>
        <v>0</v>
      </c>
      <c r="BD113" s="2"/>
      <c r="BE113" s="228"/>
      <c r="BF113" s="2">
        <f>AW113+AZ113+BC113</f>
        <v>-459</v>
      </c>
      <c r="BH113" s="54"/>
    </row>
    <row r="114" spans="1:15" ht="12.75">
      <c r="A114" s="148"/>
      <c r="B114" s="157">
        <f t="shared" si="15"/>
        <v>0</v>
      </c>
      <c r="C114" s="156">
        <f t="shared" si="15"/>
        <v>13</v>
      </c>
      <c r="D114" s="158">
        <f>H69</f>
        <v>19</v>
      </c>
      <c r="E114" s="150"/>
      <c r="F114" s="147"/>
      <c r="G114" s="147"/>
      <c r="H114" s="164"/>
      <c r="I114" s="166">
        <f>H69</f>
        <v>19</v>
      </c>
      <c r="J114" s="167">
        <f t="shared" si="16"/>
        <v>0</v>
      </c>
      <c r="K114" s="168">
        <f t="shared" si="16"/>
        <v>13</v>
      </c>
      <c r="L114" s="164"/>
      <c r="O114" s="54">
        <f>MDETERM(I113:K115)</f>
        <v>-32</v>
      </c>
    </row>
    <row r="115" spans="1:12" ht="12.75">
      <c r="A115" s="148"/>
      <c r="B115" s="157">
        <f t="shared" si="15"/>
        <v>0</v>
      </c>
      <c r="C115" s="156">
        <f t="shared" si="15"/>
        <v>27</v>
      </c>
      <c r="D115" s="158">
        <f>H70</f>
        <v>37</v>
      </c>
      <c r="E115" s="150"/>
      <c r="F115" s="147"/>
      <c r="G115" s="147"/>
      <c r="H115" s="165"/>
      <c r="I115" s="166">
        <f>H70</f>
        <v>37</v>
      </c>
      <c r="J115" s="167">
        <f t="shared" si="16"/>
        <v>0</v>
      </c>
      <c r="K115" s="168">
        <f t="shared" si="16"/>
        <v>27</v>
      </c>
      <c r="L115" s="164"/>
    </row>
    <row r="116" spans="1:27" ht="12.75">
      <c r="A116" s="148"/>
      <c r="B116" s="148"/>
      <c r="C116" s="156"/>
      <c r="D116" s="156"/>
      <c r="E116" s="150"/>
      <c r="F116" s="38" t="s">
        <v>1</v>
      </c>
      <c r="H116" s="164"/>
      <c r="I116" s="173"/>
      <c r="J116" s="232"/>
      <c r="K116" s="232"/>
      <c r="L116" s="232"/>
      <c r="M116" s="39" t="s">
        <v>1</v>
      </c>
      <c r="S116" s="38" t="s">
        <v>1</v>
      </c>
      <c r="T116" s="84">
        <f>O114/O118</f>
        <v>0.06971677559912855</v>
      </c>
      <c r="AA116" s="2"/>
    </row>
    <row r="117" spans="1:27" ht="12.75">
      <c r="A117" s="148"/>
      <c r="B117" s="159">
        <f aca="true" t="shared" si="17" ref="B117:C119">E68</f>
        <v>1</v>
      </c>
      <c r="C117" s="148">
        <f t="shared" si="17"/>
        <v>3</v>
      </c>
      <c r="D117" s="160">
        <f>G68</f>
        <v>5</v>
      </c>
      <c r="E117" s="150"/>
      <c r="H117" s="165"/>
      <c r="I117" s="170">
        <f>I108</f>
        <v>1</v>
      </c>
      <c r="J117" s="171">
        <f>J108</f>
        <v>3</v>
      </c>
      <c r="K117" s="172">
        <f>K108</f>
        <v>5</v>
      </c>
      <c r="L117" s="174"/>
      <c r="AA117" s="2"/>
    </row>
    <row r="118" spans="1:27" ht="12.75">
      <c r="A118" s="148"/>
      <c r="B118" s="159">
        <f t="shared" si="17"/>
        <v>0</v>
      </c>
      <c r="C118" s="148">
        <f t="shared" si="17"/>
        <v>13</v>
      </c>
      <c r="D118" s="160">
        <f>G69</f>
        <v>17</v>
      </c>
      <c r="E118" s="150"/>
      <c r="F118"/>
      <c r="G118"/>
      <c r="H118" s="164"/>
      <c r="I118" s="170">
        <f aca="true" t="shared" si="18" ref="I118:K119">I109</f>
        <v>0</v>
      </c>
      <c r="J118" s="171">
        <f t="shared" si="18"/>
        <v>13</v>
      </c>
      <c r="K118" s="172">
        <f t="shared" si="18"/>
        <v>17</v>
      </c>
      <c r="L118" s="174"/>
      <c r="O118" s="54">
        <f>MDETERM(I117:K119)</f>
        <v>-459</v>
      </c>
      <c r="AA118" s="2"/>
    </row>
    <row r="119" spans="1:27" ht="12.75">
      <c r="A119" s="148"/>
      <c r="B119" s="159">
        <f t="shared" si="17"/>
        <v>0</v>
      </c>
      <c r="C119" s="148">
        <f t="shared" si="17"/>
        <v>27</v>
      </c>
      <c r="D119" s="160">
        <f>G70</f>
        <v>0</v>
      </c>
      <c r="E119" s="150"/>
      <c r="F119"/>
      <c r="G119"/>
      <c r="H119" s="175"/>
      <c r="I119" s="170">
        <f t="shared" si="18"/>
        <v>0</v>
      </c>
      <c r="J119" s="171">
        <f t="shared" si="18"/>
        <v>27</v>
      </c>
      <c r="K119" s="172">
        <f t="shared" si="18"/>
        <v>0</v>
      </c>
      <c r="L119" s="169"/>
      <c r="AA119" s="2"/>
    </row>
    <row r="120" spans="1:27" ht="12.75">
      <c r="A120" s="148"/>
      <c r="B120" s="161"/>
      <c r="C120" s="161"/>
      <c r="D120" s="162"/>
      <c r="E120" s="162"/>
      <c r="F120"/>
      <c r="G120"/>
      <c r="H120" s="175"/>
      <c r="I120" s="175"/>
      <c r="J120" s="169"/>
      <c r="K120" s="176"/>
      <c r="L120" s="169"/>
      <c r="AA120" s="2"/>
    </row>
    <row r="121" spans="2:27" ht="12.75">
      <c r="B121"/>
      <c r="C121"/>
      <c r="D121"/>
      <c r="E121"/>
      <c r="F121"/>
      <c r="G121"/>
      <c r="H121"/>
      <c r="I121"/>
      <c r="AA121" s="2"/>
    </row>
    <row r="122" spans="2:27" ht="12.75">
      <c r="B122"/>
      <c r="C122"/>
      <c r="D122"/>
      <c r="E122"/>
      <c r="F122"/>
      <c r="G122"/>
      <c r="H122"/>
      <c r="I122"/>
      <c r="AA122" s="2"/>
    </row>
    <row r="123" spans="2:55" ht="12.75">
      <c r="B123"/>
      <c r="C123"/>
      <c r="D123"/>
      <c r="E123"/>
      <c r="F123"/>
      <c r="G123"/>
      <c r="H123"/>
      <c r="I123"/>
      <c r="AA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2:55" ht="12.75">
      <c r="B124"/>
      <c r="C124"/>
      <c r="D124"/>
      <c r="E124"/>
      <c r="F124"/>
      <c r="G124"/>
      <c r="H124"/>
      <c r="I124"/>
      <c r="AA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2:9" ht="12.75">
      <c r="B125"/>
      <c r="C125"/>
      <c r="D125"/>
      <c r="E125"/>
      <c r="F125"/>
      <c r="G125"/>
      <c r="H125"/>
      <c r="I125"/>
    </row>
    <row r="126" spans="8:9" ht="12.75">
      <c r="H126"/>
      <c r="I126"/>
    </row>
    <row r="127" spans="8:9" ht="12.75">
      <c r="H127"/>
      <c r="I127"/>
    </row>
    <row r="128" spans="8:9" ht="12.75">
      <c r="H128"/>
      <c r="I128"/>
    </row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 selectLockedCells="1" sort="0" selectUnlockedCells="1"/>
  <mergeCells count="73">
    <mergeCell ref="B63:D63"/>
    <mergeCell ref="E63:H63"/>
    <mergeCell ref="L63:O63"/>
    <mergeCell ref="E82:G82"/>
    <mergeCell ref="E75:G75"/>
    <mergeCell ref="E80:G80"/>
    <mergeCell ref="AY76:BA76"/>
    <mergeCell ref="AY77:BA77"/>
    <mergeCell ref="E89:G89"/>
    <mergeCell ref="M3:Q3"/>
    <mergeCell ref="M4:Q4"/>
    <mergeCell ref="M5:Q5"/>
    <mergeCell ref="J81:M81"/>
    <mergeCell ref="E60:H60"/>
    <mergeCell ref="L60:O60"/>
    <mergeCell ref="E73:G73"/>
    <mergeCell ref="L32:O32"/>
    <mergeCell ref="E87:G87"/>
    <mergeCell ref="A1:Y1"/>
    <mergeCell ref="S18:V18"/>
    <mergeCell ref="L18:O18"/>
    <mergeCell ref="E18:H18"/>
    <mergeCell ref="C16:D16"/>
    <mergeCell ref="C11:D11"/>
    <mergeCell ref="C14:D14"/>
    <mergeCell ref="C18:D18"/>
    <mergeCell ref="B53:D53"/>
    <mergeCell ref="B56:D56"/>
    <mergeCell ref="B58:D58"/>
    <mergeCell ref="B60:D60"/>
    <mergeCell ref="B46:D46"/>
    <mergeCell ref="E46:H46"/>
    <mergeCell ref="L46:O46"/>
    <mergeCell ref="B49:D49"/>
    <mergeCell ref="E49:H49"/>
    <mergeCell ref="L49:O49"/>
    <mergeCell ref="L35:O35"/>
    <mergeCell ref="S35:V35"/>
    <mergeCell ref="B44:D44"/>
    <mergeCell ref="B42:D42"/>
    <mergeCell ref="E21:H21"/>
    <mergeCell ref="B39:D39"/>
    <mergeCell ref="C21:D21"/>
    <mergeCell ref="B25:D25"/>
    <mergeCell ref="B28:D28"/>
    <mergeCell ref="B30:D30"/>
    <mergeCell ref="B32:D32"/>
    <mergeCell ref="E32:H32"/>
    <mergeCell ref="B35:D35"/>
    <mergeCell ref="E35:H35"/>
    <mergeCell ref="AW24:AX24"/>
    <mergeCell ref="AY75:BA75"/>
    <mergeCell ref="S46:V46"/>
    <mergeCell ref="S60:V60"/>
    <mergeCell ref="S63:V63"/>
    <mergeCell ref="AW55:AX55"/>
    <mergeCell ref="P66:X66"/>
    <mergeCell ref="S32:V32"/>
    <mergeCell ref="S49:V49"/>
    <mergeCell ref="J107:L107"/>
    <mergeCell ref="M100:N100"/>
    <mergeCell ref="J88:M88"/>
    <mergeCell ref="J74:L74"/>
    <mergeCell ref="BE110:BE113"/>
    <mergeCell ref="B66:O66"/>
    <mergeCell ref="J116:L116"/>
    <mergeCell ref="H94:L94"/>
    <mergeCell ref="A92:M92"/>
    <mergeCell ref="V88:V89"/>
    <mergeCell ref="F96:G96"/>
    <mergeCell ref="F100:G100"/>
    <mergeCell ref="V81:V82"/>
    <mergeCell ref="V74:V75"/>
  </mergeCells>
  <printOptions/>
  <pageMargins left="0.3937007874015748" right="0.1968503937007874" top="0.5905511811023623" bottom="0.5905511811023623" header="0.5118110236220472" footer="0.5118110236220472"/>
  <pageSetup orientation="portrait" paperSize="9" r:id="rId6"/>
  <drawing r:id="rId5"/>
  <legacyDrawing r:id="rId4"/>
  <oleObjects>
    <oleObject progId="Equation.DSMT4" shapeId="2716705" r:id="rId1"/>
    <oleObject progId="Equation.DSMT4" shapeId="2804415" r:id="rId2"/>
    <oleObject progId="Equation.DSMT4" shapeId="3066955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R62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3.8515625" style="0" customWidth="1"/>
    <col min="2" max="2" width="8.28125" style="0" customWidth="1"/>
    <col min="3" max="3" width="3.00390625" style="0" customWidth="1"/>
    <col min="4" max="4" width="3.57421875" style="0" customWidth="1"/>
    <col min="5" max="11" width="8.7109375" style="4" customWidth="1"/>
    <col min="12" max="12" width="11.421875" style="4" customWidth="1"/>
    <col min="18" max="18" width="2.421875" style="0" customWidth="1"/>
  </cols>
  <sheetData>
    <row r="1" spans="1:12" ht="14.25" customHeight="1">
      <c r="A1" s="237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/>
    </row>
    <row r="2" spans="1:12" s="94" customFormat="1" ht="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5:9" ht="12.75">
      <c r="E3" s="4">
        <f>Feuil1!B2</f>
        <v>1</v>
      </c>
      <c r="F3" s="4">
        <f>Feuil1!C2</f>
        <v>3</v>
      </c>
      <c r="G3" s="4">
        <f>Feuil1!D2</f>
        <v>5</v>
      </c>
      <c r="I3" s="4">
        <f>Feuil1!F2</f>
        <v>7</v>
      </c>
    </row>
    <row r="4" spans="5:9" ht="12.75">
      <c r="E4" s="4">
        <f>Feuil1!B3</f>
        <v>0</v>
      </c>
      <c r="F4" s="4">
        <f>Feuil1!C3</f>
        <v>13</v>
      </c>
      <c r="G4" s="4">
        <f>Feuil1!D3</f>
        <v>17</v>
      </c>
      <c r="H4" s="95" t="s">
        <v>1</v>
      </c>
      <c r="I4" s="4">
        <f>Feuil1!F3</f>
        <v>19</v>
      </c>
    </row>
    <row r="5" spans="5:9" ht="12.75">
      <c r="E5" s="4">
        <f>Feuil1!B4</f>
        <v>0</v>
      </c>
      <c r="F5" s="4">
        <f>Feuil1!C4</f>
        <v>27</v>
      </c>
      <c r="G5" s="4">
        <f>Feuil1!D4</f>
        <v>0</v>
      </c>
      <c r="I5" s="4">
        <f>Feuil1!F4</f>
        <v>37</v>
      </c>
    </row>
    <row r="6" ht="5.25" customHeight="1"/>
    <row r="7" spans="1:11" ht="12.75">
      <c r="A7" s="240" t="s">
        <v>3</v>
      </c>
      <c r="B7" s="124"/>
      <c r="C7" s="236" t="s">
        <v>1</v>
      </c>
      <c r="D7" s="124"/>
      <c r="E7" s="186">
        <f>E3</f>
        <v>1</v>
      </c>
      <c r="F7" s="186">
        <f>F3</f>
        <v>3</v>
      </c>
      <c r="G7" s="186">
        <f>G3</f>
        <v>5</v>
      </c>
      <c r="H7" s="186">
        <f>E7</f>
        <v>1</v>
      </c>
      <c r="I7" s="186">
        <f aca="true" t="shared" si="0" ref="I7:J9">F7</f>
        <v>3</v>
      </c>
      <c r="J7" s="186">
        <f t="shared" si="0"/>
        <v>5</v>
      </c>
      <c r="K7" s="186">
        <f>E7</f>
        <v>1</v>
      </c>
    </row>
    <row r="8" spans="1:11" ht="12.75">
      <c r="A8" s="226"/>
      <c r="B8" s="4" t="s">
        <v>56</v>
      </c>
      <c r="C8" s="236"/>
      <c r="D8" s="124"/>
      <c r="E8" s="186">
        <f aca="true" t="shared" si="1" ref="E8:G9">E4</f>
        <v>0</v>
      </c>
      <c r="F8" s="186">
        <f t="shared" si="1"/>
        <v>13</v>
      </c>
      <c r="G8" s="186">
        <f t="shared" si="1"/>
        <v>17</v>
      </c>
      <c r="H8" s="186">
        <f>E8</f>
        <v>0</v>
      </c>
      <c r="I8" s="186">
        <f t="shared" si="0"/>
        <v>13</v>
      </c>
      <c r="J8" s="186">
        <f t="shared" si="0"/>
        <v>17</v>
      </c>
      <c r="K8" s="186">
        <f>E8</f>
        <v>0</v>
      </c>
    </row>
    <row r="9" spans="1:11" ht="12.75">
      <c r="A9" s="226"/>
      <c r="B9" s="4"/>
      <c r="C9" s="236"/>
      <c r="D9" s="124"/>
      <c r="E9" s="186">
        <f t="shared" si="1"/>
        <v>0</v>
      </c>
      <c r="F9" s="186">
        <f t="shared" si="1"/>
        <v>27</v>
      </c>
      <c r="G9" s="186">
        <f t="shared" si="1"/>
        <v>0</v>
      </c>
      <c r="H9" s="186">
        <f>E9</f>
        <v>0</v>
      </c>
      <c r="I9" s="186">
        <f t="shared" si="0"/>
        <v>27</v>
      </c>
      <c r="J9" s="186">
        <f t="shared" si="0"/>
        <v>0</v>
      </c>
      <c r="K9" s="186">
        <f>E9</f>
        <v>0</v>
      </c>
    </row>
    <row r="10" spans="1:11" ht="6" customHeight="1">
      <c r="A10" s="226"/>
      <c r="C10" s="236"/>
      <c r="E10" s="186"/>
      <c r="F10" s="186"/>
      <c r="G10" s="186"/>
      <c r="H10" s="186"/>
      <c r="I10" s="186"/>
      <c r="J10" s="186"/>
      <c r="K10" s="186"/>
    </row>
    <row r="11" spans="1:11" ht="12.75">
      <c r="A11" s="226"/>
      <c r="B11" s="124"/>
      <c r="C11" s="236"/>
      <c r="D11" s="124"/>
      <c r="E11" s="186">
        <f>I3</f>
        <v>7</v>
      </c>
      <c r="F11" s="186">
        <f aca="true" t="shared" si="2" ref="F11:G13">F3</f>
        <v>3</v>
      </c>
      <c r="G11" s="186">
        <f t="shared" si="2"/>
        <v>5</v>
      </c>
      <c r="H11" s="186">
        <f aca="true" t="shared" si="3" ref="H11:J13">E11</f>
        <v>7</v>
      </c>
      <c r="I11" s="186">
        <f t="shared" si="3"/>
        <v>3</v>
      </c>
      <c r="J11" s="186">
        <f t="shared" si="3"/>
        <v>5</v>
      </c>
      <c r="K11" s="186">
        <f>E11</f>
        <v>7</v>
      </c>
    </row>
    <row r="12" spans="1:11" ht="15.75">
      <c r="A12" s="226"/>
      <c r="B12" s="4" t="s">
        <v>55</v>
      </c>
      <c r="C12" s="236"/>
      <c r="D12" s="124"/>
      <c r="E12" s="186">
        <f>I4</f>
        <v>19</v>
      </c>
      <c r="F12" s="186">
        <f t="shared" si="2"/>
        <v>13</v>
      </c>
      <c r="G12" s="186">
        <f t="shared" si="2"/>
        <v>17</v>
      </c>
      <c r="H12" s="186">
        <f t="shared" si="3"/>
        <v>19</v>
      </c>
      <c r="I12" s="186">
        <f t="shared" si="3"/>
        <v>13</v>
      </c>
      <c r="J12" s="186">
        <f t="shared" si="3"/>
        <v>17</v>
      </c>
      <c r="K12" s="186">
        <f>E12</f>
        <v>19</v>
      </c>
    </row>
    <row r="13" spans="1:11" ht="12.75">
      <c r="A13" s="226"/>
      <c r="B13" s="4"/>
      <c r="C13" s="236"/>
      <c r="D13" s="124"/>
      <c r="E13" s="186">
        <f>I5</f>
        <v>37</v>
      </c>
      <c r="F13" s="186">
        <f t="shared" si="2"/>
        <v>27</v>
      </c>
      <c r="G13" s="186">
        <f t="shared" si="2"/>
        <v>0</v>
      </c>
      <c r="H13" s="186">
        <f t="shared" si="3"/>
        <v>37</v>
      </c>
      <c r="I13" s="186">
        <f t="shared" si="3"/>
        <v>27</v>
      </c>
      <c r="J13" s="186">
        <f t="shared" si="3"/>
        <v>0</v>
      </c>
      <c r="K13" s="186">
        <f>E13</f>
        <v>37</v>
      </c>
    </row>
    <row r="14" spans="1:11" ht="5.25" customHeight="1">
      <c r="A14" s="226"/>
      <c r="B14" s="4"/>
      <c r="C14" s="236"/>
      <c r="E14" s="186"/>
      <c r="F14" s="186"/>
      <c r="G14" s="186"/>
      <c r="H14" s="186"/>
      <c r="I14" s="186"/>
      <c r="J14" s="186"/>
      <c r="K14" s="186"/>
    </row>
    <row r="15" spans="1:11" ht="12.75">
      <c r="A15" s="226"/>
      <c r="B15" s="4"/>
      <c r="C15" s="236"/>
      <c r="E15" s="186">
        <f>E3</f>
        <v>1</v>
      </c>
      <c r="F15" s="186">
        <f>I3</f>
        <v>7</v>
      </c>
      <c r="G15" s="186">
        <f>G11</f>
        <v>5</v>
      </c>
      <c r="H15" s="186">
        <f aca="true" t="shared" si="4" ref="H15:J17">E15</f>
        <v>1</v>
      </c>
      <c r="I15" s="186">
        <f t="shared" si="4"/>
        <v>7</v>
      </c>
      <c r="J15" s="186">
        <f t="shared" si="4"/>
        <v>5</v>
      </c>
      <c r="K15" s="186">
        <f>E15</f>
        <v>1</v>
      </c>
    </row>
    <row r="16" spans="1:11" ht="15.75">
      <c r="A16" s="226"/>
      <c r="B16" s="4" t="s">
        <v>57</v>
      </c>
      <c r="C16" s="236"/>
      <c r="D16" s="124"/>
      <c r="E16" s="186">
        <f>E4</f>
        <v>0</v>
      </c>
      <c r="F16" s="186">
        <f>I4</f>
        <v>19</v>
      </c>
      <c r="G16" s="186">
        <f>G12</f>
        <v>17</v>
      </c>
      <c r="H16" s="186">
        <f t="shared" si="4"/>
        <v>0</v>
      </c>
      <c r="I16" s="186">
        <f t="shared" si="4"/>
        <v>19</v>
      </c>
      <c r="J16" s="186">
        <f t="shared" si="4"/>
        <v>17</v>
      </c>
      <c r="K16" s="186">
        <f>E16</f>
        <v>0</v>
      </c>
    </row>
    <row r="17" spans="1:11" ht="12.75">
      <c r="A17" s="226"/>
      <c r="B17" s="4"/>
      <c r="C17" s="236"/>
      <c r="E17" s="186">
        <f>E5</f>
        <v>0</v>
      </c>
      <c r="F17" s="186">
        <f>I5</f>
        <v>37</v>
      </c>
      <c r="G17" s="186">
        <f>G13</f>
        <v>0</v>
      </c>
      <c r="H17" s="186">
        <f t="shared" si="4"/>
        <v>0</v>
      </c>
      <c r="I17" s="186">
        <f t="shared" si="4"/>
        <v>37</v>
      </c>
      <c r="J17" s="186">
        <f t="shared" si="4"/>
        <v>0</v>
      </c>
      <c r="K17" s="186">
        <f>E17</f>
        <v>0</v>
      </c>
    </row>
    <row r="18" spans="1:11" ht="5.25" customHeight="1">
      <c r="A18" s="226"/>
      <c r="B18" s="4"/>
      <c r="C18" s="236"/>
      <c r="E18" s="186"/>
      <c r="F18" s="186"/>
      <c r="G18" s="186"/>
      <c r="H18" s="186"/>
      <c r="I18" s="186"/>
      <c r="J18" s="186"/>
      <c r="K18" s="186"/>
    </row>
    <row r="19" spans="1:11" ht="12.75">
      <c r="A19" s="226"/>
      <c r="B19" s="4"/>
      <c r="C19" s="236"/>
      <c r="E19" s="186">
        <f aca="true" t="shared" si="5" ref="E19:F21">E3</f>
        <v>1</v>
      </c>
      <c r="F19" s="186">
        <f t="shared" si="5"/>
        <v>3</v>
      </c>
      <c r="G19" s="186">
        <f>I3</f>
        <v>7</v>
      </c>
      <c r="H19" s="186">
        <f aca="true" t="shared" si="6" ref="H19:J21">E19</f>
        <v>1</v>
      </c>
      <c r="I19" s="186">
        <f t="shared" si="6"/>
        <v>3</v>
      </c>
      <c r="J19" s="186">
        <f t="shared" si="6"/>
        <v>7</v>
      </c>
      <c r="K19" s="186">
        <f>E19</f>
        <v>1</v>
      </c>
    </row>
    <row r="20" spans="1:11" ht="15.75">
      <c r="A20" s="226"/>
      <c r="B20" s="4" t="s">
        <v>58</v>
      </c>
      <c r="C20" s="236"/>
      <c r="D20" s="124"/>
      <c r="E20" s="186">
        <f t="shared" si="5"/>
        <v>0</v>
      </c>
      <c r="F20" s="186">
        <f t="shared" si="5"/>
        <v>13</v>
      </c>
      <c r="G20" s="186">
        <f>I4</f>
        <v>19</v>
      </c>
      <c r="H20" s="186">
        <f t="shared" si="6"/>
        <v>0</v>
      </c>
      <c r="I20" s="186">
        <f t="shared" si="6"/>
        <v>13</v>
      </c>
      <c r="J20" s="186">
        <f t="shared" si="6"/>
        <v>19</v>
      </c>
      <c r="K20" s="186">
        <f>E20</f>
        <v>0</v>
      </c>
    </row>
    <row r="21" spans="1:11" ht="12.75">
      <c r="A21" s="226"/>
      <c r="B21" s="4"/>
      <c r="C21" s="236"/>
      <c r="E21" s="186">
        <f t="shared" si="5"/>
        <v>0</v>
      </c>
      <c r="F21" s="186">
        <f t="shared" si="5"/>
        <v>27</v>
      </c>
      <c r="G21" s="186">
        <f>I5</f>
        <v>37</v>
      </c>
      <c r="H21" s="186">
        <f t="shared" si="6"/>
        <v>0</v>
      </c>
      <c r="I21" s="186">
        <f t="shared" si="6"/>
        <v>27</v>
      </c>
      <c r="J21" s="186">
        <f t="shared" si="6"/>
        <v>37</v>
      </c>
      <c r="K21" s="186">
        <f>E21</f>
        <v>0</v>
      </c>
    </row>
    <row r="22" spans="5:11" ht="7.5" customHeight="1">
      <c r="E22" s="186"/>
      <c r="F22" s="186"/>
      <c r="G22" s="186"/>
      <c r="H22" s="186"/>
      <c r="I22" s="186"/>
      <c r="J22" s="186"/>
      <c r="K22" s="186"/>
    </row>
    <row r="23" spans="1:18" ht="12.75">
      <c r="A23" s="240" t="s">
        <v>3</v>
      </c>
      <c r="B23" s="124"/>
      <c r="C23" s="226" t="str">
        <f>C7</f>
        <v>=</v>
      </c>
      <c r="E23" s="4">
        <f>E7</f>
        <v>1</v>
      </c>
      <c r="F23" s="4">
        <f>F8</f>
        <v>13</v>
      </c>
      <c r="G23" s="4">
        <f>G9</f>
        <v>0</v>
      </c>
      <c r="H23" s="38"/>
      <c r="I23" s="4">
        <f>G9</f>
        <v>0</v>
      </c>
      <c r="J23" s="4">
        <f>H8</f>
        <v>0</v>
      </c>
      <c r="K23" s="4">
        <f>I7</f>
        <v>3</v>
      </c>
      <c r="R23" s="38" t="s">
        <v>31</v>
      </c>
    </row>
    <row r="24" spans="1:18" ht="12.75">
      <c r="A24" s="226"/>
      <c r="B24" s="4" t="s">
        <v>56</v>
      </c>
      <c r="C24" s="226"/>
      <c r="E24" s="4">
        <f>F7</f>
        <v>3</v>
      </c>
      <c r="F24" s="4">
        <f>G8</f>
        <v>17</v>
      </c>
      <c r="G24" s="4">
        <f>H9</f>
        <v>0</v>
      </c>
      <c r="H24" s="38" t="s">
        <v>22</v>
      </c>
      <c r="I24" s="4">
        <f>H9</f>
        <v>0</v>
      </c>
      <c r="J24" s="4">
        <f>I8</f>
        <v>13</v>
      </c>
      <c r="K24" s="4">
        <f>J7</f>
        <v>5</v>
      </c>
      <c r="R24" s="38" t="s">
        <v>31</v>
      </c>
    </row>
    <row r="25" spans="1:18" ht="12.75">
      <c r="A25" s="226"/>
      <c r="B25" s="4"/>
      <c r="C25" s="226"/>
      <c r="E25" s="4">
        <f>G7</f>
        <v>5</v>
      </c>
      <c r="F25" s="4">
        <f>H8</f>
        <v>0</v>
      </c>
      <c r="G25" s="4">
        <f>I9</f>
        <v>27</v>
      </c>
      <c r="I25" s="4">
        <f>I9</f>
        <v>27</v>
      </c>
      <c r="J25" s="4">
        <f>J8</f>
        <v>17</v>
      </c>
      <c r="K25" s="4">
        <f>K7</f>
        <v>1</v>
      </c>
      <c r="R25" s="38" t="s">
        <v>31</v>
      </c>
    </row>
    <row r="26" spans="1:3" ht="4.5" customHeight="1">
      <c r="A26" s="226"/>
      <c r="C26" s="226"/>
    </row>
    <row r="27" spans="1:11" ht="12.75">
      <c r="A27" s="226"/>
      <c r="B27" s="124"/>
      <c r="C27" s="226"/>
      <c r="E27" s="4">
        <f>E11</f>
        <v>7</v>
      </c>
      <c r="F27" s="4">
        <f>F12</f>
        <v>13</v>
      </c>
      <c r="G27" s="4">
        <f>G13</f>
        <v>0</v>
      </c>
      <c r="H27" s="38"/>
      <c r="I27" s="4">
        <f>G13</f>
        <v>0</v>
      </c>
      <c r="J27" s="4">
        <f>H12</f>
        <v>19</v>
      </c>
      <c r="K27" s="4">
        <f>I11</f>
        <v>3</v>
      </c>
    </row>
    <row r="28" spans="1:11" ht="15.75">
      <c r="A28" s="226"/>
      <c r="B28" s="4" t="s">
        <v>55</v>
      </c>
      <c r="C28" s="226"/>
      <c r="E28" s="4">
        <f>F11</f>
        <v>3</v>
      </c>
      <c r="F28" s="4">
        <f>G12</f>
        <v>17</v>
      </c>
      <c r="G28" s="4">
        <f>H13</f>
        <v>37</v>
      </c>
      <c r="H28" s="38" t="s">
        <v>22</v>
      </c>
      <c r="I28" s="4">
        <f>H13</f>
        <v>37</v>
      </c>
      <c r="J28" s="4">
        <f>I12</f>
        <v>13</v>
      </c>
      <c r="K28" s="4">
        <f>J11</f>
        <v>5</v>
      </c>
    </row>
    <row r="29" spans="1:11" ht="12.75">
      <c r="A29" s="226"/>
      <c r="B29" s="4"/>
      <c r="C29" s="226"/>
      <c r="E29" s="4">
        <f>G11</f>
        <v>5</v>
      </c>
      <c r="F29" s="4">
        <f>H12</f>
        <v>19</v>
      </c>
      <c r="G29" s="4">
        <f>I13</f>
        <v>27</v>
      </c>
      <c r="I29" s="4">
        <f>I13</f>
        <v>27</v>
      </c>
      <c r="J29" s="4">
        <f>J12</f>
        <v>17</v>
      </c>
      <c r="K29" s="4">
        <f>K11</f>
        <v>7</v>
      </c>
    </row>
    <row r="30" spans="1:3" ht="4.5" customHeight="1">
      <c r="A30" s="226"/>
      <c r="B30" s="4"/>
      <c r="C30" s="226"/>
    </row>
    <row r="31" spans="1:11" ht="12.75">
      <c r="A31" s="226"/>
      <c r="B31" s="4"/>
      <c r="C31" s="226"/>
      <c r="E31" s="4">
        <f>E15</f>
        <v>1</v>
      </c>
      <c r="F31" s="4">
        <f>F16</f>
        <v>19</v>
      </c>
      <c r="G31" s="4">
        <f>G17</f>
        <v>0</v>
      </c>
      <c r="H31" s="38"/>
      <c r="I31" s="4">
        <f>G17</f>
        <v>0</v>
      </c>
      <c r="J31" s="4">
        <f>H16</f>
        <v>0</v>
      </c>
      <c r="K31" s="4">
        <f>I15</f>
        <v>7</v>
      </c>
    </row>
    <row r="32" spans="1:11" ht="15.75">
      <c r="A32" s="226"/>
      <c r="B32" s="4" t="s">
        <v>57</v>
      </c>
      <c r="C32" s="226"/>
      <c r="E32" s="4">
        <f>F15</f>
        <v>7</v>
      </c>
      <c r="F32" s="4">
        <f>G16</f>
        <v>17</v>
      </c>
      <c r="G32" s="4">
        <f>H17</f>
        <v>0</v>
      </c>
      <c r="H32" s="38" t="s">
        <v>22</v>
      </c>
      <c r="I32" s="4">
        <f>H17</f>
        <v>0</v>
      </c>
      <c r="J32" s="4">
        <f>I16</f>
        <v>19</v>
      </c>
      <c r="K32" s="4">
        <f>J15</f>
        <v>5</v>
      </c>
    </row>
    <row r="33" spans="1:11" ht="12.75">
      <c r="A33" s="226"/>
      <c r="B33" s="4"/>
      <c r="C33" s="226"/>
      <c r="E33" s="4">
        <f>G15</f>
        <v>5</v>
      </c>
      <c r="F33" s="4">
        <f>H16</f>
        <v>0</v>
      </c>
      <c r="G33" s="4">
        <f>I17</f>
        <v>37</v>
      </c>
      <c r="I33" s="4">
        <f>I17</f>
        <v>37</v>
      </c>
      <c r="J33" s="4">
        <f>J16</f>
        <v>17</v>
      </c>
      <c r="K33" s="4">
        <f>K15</f>
        <v>1</v>
      </c>
    </row>
    <row r="34" spans="1:3" ht="4.5" customHeight="1">
      <c r="A34" s="226"/>
      <c r="B34" s="4"/>
      <c r="C34" s="226"/>
    </row>
    <row r="35" spans="1:11" ht="12.75">
      <c r="A35" s="226"/>
      <c r="B35" s="4"/>
      <c r="C35" s="226"/>
      <c r="E35" s="4">
        <f>E19</f>
        <v>1</v>
      </c>
      <c r="F35" s="4">
        <f>F20</f>
        <v>13</v>
      </c>
      <c r="G35" s="4">
        <f>G21</f>
        <v>37</v>
      </c>
      <c r="H35" s="38"/>
      <c r="I35" s="4">
        <f>G21</f>
        <v>37</v>
      </c>
      <c r="J35" s="4">
        <f>H20</f>
        <v>0</v>
      </c>
      <c r="K35" s="4">
        <f>I19</f>
        <v>3</v>
      </c>
    </row>
    <row r="36" spans="1:11" ht="15.75">
      <c r="A36" s="226"/>
      <c r="B36" s="4" t="s">
        <v>58</v>
      </c>
      <c r="C36" s="226"/>
      <c r="E36" s="4">
        <f>F19</f>
        <v>3</v>
      </c>
      <c r="F36" s="4">
        <f>G20</f>
        <v>19</v>
      </c>
      <c r="G36" s="4">
        <f>H21</f>
        <v>0</v>
      </c>
      <c r="H36" s="38" t="s">
        <v>22</v>
      </c>
      <c r="I36" s="4">
        <f>H21</f>
        <v>0</v>
      </c>
      <c r="J36" s="4">
        <f>I20</f>
        <v>13</v>
      </c>
      <c r="K36" s="4">
        <f>J19</f>
        <v>7</v>
      </c>
    </row>
    <row r="37" spans="1:11" ht="12.75">
      <c r="A37" s="226"/>
      <c r="B37" s="4"/>
      <c r="C37" s="226"/>
      <c r="E37" s="4">
        <f>G19</f>
        <v>7</v>
      </c>
      <c r="F37" s="4">
        <f>H20</f>
        <v>0</v>
      </c>
      <c r="G37" s="4">
        <f>I21</f>
        <v>27</v>
      </c>
      <c r="I37" s="4">
        <f>I21</f>
        <v>27</v>
      </c>
      <c r="J37" s="4">
        <f>J20</f>
        <v>19</v>
      </c>
      <c r="K37" s="4">
        <f>K19</f>
        <v>1</v>
      </c>
    </row>
    <row r="38" ht="5.25" customHeight="1"/>
    <row r="39" spans="1:10" ht="12.75">
      <c r="A39" s="240" t="s">
        <v>3</v>
      </c>
      <c r="B39" s="124"/>
      <c r="C39" s="226" t="str">
        <f>C23</f>
        <v>=</v>
      </c>
      <c r="E39" s="4">
        <f>E23*F23*G23</f>
        <v>0</v>
      </c>
      <c r="G39" s="4">
        <f>I23*J23*K23</f>
        <v>0</v>
      </c>
      <c r="H39" s="236" t="s">
        <v>1</v>
      </c>
      <c r="I39" s="4">
        <f>E39-G39</f>
        <v>0</v>
      </c>
      <c r="J39" s="236" t="s">
        <v>1</v>
      </c>
    </row>
    <row r="40" spans="1:11" ht="12.75">
      <c r="A40" s="226"/>
      <c r="B40" s="4" t="s">
        <v>56</v>
      </c>
      <c r="C40" s="226"/>
      <c r="E40" s="4">
        <f>E24*F24*G24</f>
        <v>0</v>
      </c>
      <c r="F40" s="4" t="str">
        <f>H24</f>
        <v>―</v>
      </c>
      <c r="G40" s="4">
        <f>I24*J24*K24</f>
        <v>0</v>
      </c>
      <c r="H40" s="236"/>
      <c r="I40" s="4">
        <f>E40-G40</f>
        <v>0</v>
      </c>
      <c r="J40" s="236"/>
      <c r="K40" s="4">
        <f>I39+I40+I41</f>
        <v>-459</v>
      </c>
    </row>
    <row r="41" spans="1:10" ht="12.75">
      <c r="A41" s="226"/>
      <c r="B41" s="4"/>
      <c r="C41" s="226"/>
      <c r="E41" s="4">
        <f>E25*F25*G25</f>
        <v>0</v>
      </c>
      <c r="G41" s="4">
        <f>I25*J25*K25</f>
        <v>459</v>
      </c>
      <c r="H41" s="236"/>
      <c r="I41" s="4">
        <f>E41-G41</f>
        <v>-459</v>
      </c>
      <c r="J41" s="236"/>
    </row>
    <row r="42" spans="1:10" ht="12.75">
      <c r="A42" s="226"/>
      <c r="C42" s="226"/>
      <c r="H42" s="236"/>
      <c r="J42" s="236"/>
    </row>
    <row r="43" spans="1:10" ht="12.75">
      <c r="A43" s="226"/>
      <c r="B43" s="124"/>
      <c r="C43" s="226"/>
      <c r="E43" s="4">
        <f>E27*F27*G27</f>
        <v>0</v>
      </c>
      <c r="G43" s="4">
        <f>I27*J27*K27</f>
        <v>0</v>
      </c>
      <c r="H43" s="236"/>
      <c r="I43" s="4">
        <f>E43-G43</f>
        <v>0</v>
      </c>
      <c r="J43" s="236"/>
    </row>
    <row r="44" spans="1:11" ht="15.75">
      <c r="A44" s="226"/>
      <c r="B44" s="4" t="s">
        <v>55</v>
      </c>
      <c r="C44" s="226"/>
      <c r="E44" s="4">
        <f>E28*F28*G28</f>
        <v>1887</v>
      </c>
      <c r="F44" s="4" t="str">
        <f>H28</f>
        <v>―</v>
      </c>
      <c r="G44" s="4">
        <f>I28*J28*K28</f>
        <v>2405</v>
      </c>
      <c r="H44" s="236"/>
      <c r="I44" s="4">
        <f>E44-G44</f>
        <v>-518</v>
      </c>
      <c r="J44" s="236"/>
      <c r="K44" s="4">
        <f>I43+I44+I45</f>
        <v>-1166</v>
      </c>
    </row>
    <row r="45" spans="1:10" ht="12.75">
      <c r="A45" s="226"/>
      <c r="B45" s="4"/>
      <c r="C45" s="226"/>
      <c r="E45" s="4">
        <f>E29*F29*G29</f>
        <v>2565</v>
      </c>
      <c r="G45" s="4">
        <f>I29*J29*K29</f>
        <v>3213</v>
      </c>
      <c r="H45" s="236"/>
      <c r="I45" s="4">
        <f>E45-G45</f>
        <v>-648</v>
      </c>
      <c r="J45" s="236"/>
    </row>
    <row r="46" spans="1:10" ht="12.75">
      <c r="A46" s="226"/>
      <c r="B46" s="4"/>
      <c r="C46" s="226"/>
      <c r="H46" s="236"/>
      <c r="J46" s="236"/>
    </row>
    <row r="47" spans="1:10" ht="12.75">
      <c r="A47" s="226"/>
      <c r="B47" s="4"/>
      <c r="C47" s="226"/>
      <c r="E47" s="4">
        <f>E31*F31*G31</f>
        <v>0</v>
      </c>
      <c r="G47" s="4">
        <f>I31*J31*K31</f>
        <v>0</v>
      </c>
      <c r="H47" s="236"/>
      <c r="I47" s="4">
        <f>E47-G47</f>
        <v>0</v>
      </c>
      <c r="J47" s="236"/>
    </row>
    <row r="48" spans="1:11" ht="15.75">
      <c r="A48" s="226"/>
      <c r="B48" s="4" t="s">
        <v>57</v>
      </c>
      <c r="C48" s="226"/>
      <c r="E48" s="4">
        <f>E32*F32*G32</f>
        <v>0</v>
      </c>
      <c r="F48" s="4" t="str">
        <f>H32</f>
        <v>―</v>
      </c>
      <c r="G48" s="4">
        <f>I32*J32*K32</f>
        <v>0</v>
      </c>
      <c r="H48" s="236"/>
      <c r="I48" s="4">
        <f>E48-G48</f>
        <v>0</v>
      </c>
      <c r="J48" s="236"/>
      <c r="K48" s="4">
        <f>I47+I48+I49</f>
        <v>-629</v>
      </c>
    </row>
    <row r="49" spans="1:10" ht="12.75">
      <c r="A49" s="226"/>
      <c r="B49" s="4"/>
      <c r="C49" s="226"/>
      <c r="E49" s="4">
        <f>E33*F33*G33</f>
        <v>0</v>
      </c>
      <c r="G49" s="4">
        <f>I33*J33*K33</f>
        <v>629</v>
      </c>
      <c r="H49" s="236"/>
      <c r="I49" s="4">
        <f>E49-G49</f>
        <v>-629</v>
      </c>
      <c r="J49" s="236"/>
    </row>
    <row r="50" spans="1:10" ht="12.75">
      <c r="A50" s="226"/>
      <c r="B50" s="4"/>
      <c r="C50" s="226"/>
      <c r="H50" s="236"/>
      <c r="J50" s="236"/>
    </row>
    <row r="51" spans="1:10" ht="12.75">
      <c r="A51" s="226"/>
      <c r="B51" s="4"/>
      <c r="C51" s="226"/>
      <c r="E51" s="4">
        <f>E35*F35*G35</f>
        <v>481</v>
      </c>
      <c r="G51" s="4">
        <f>I35*J35*K35</f>
        <v>0</v>
      </c>
      <c r="H51" s="236"/>
      <c r="I51" s="4">
        <f>E51-G51</f>
        <v>481</v>
      </c>
      <c r="J51" s="236"/>
    </row>
    <row r="52" spans="1:11" ht="15.75">
      <c r="A52" s="226"/>
      <c r="B52" s="4" t="s">
        <v>58</v>
      </c>
      <c r="C52" s="226"/>
      <c r="E52" s="4">
        <f>E36*F36*G36</f>
        <v>0</v>
      </c>
      <c r="F52" s="4" t="str">
        <f>H36</f>
        <v>―</v>
      </c>
      <c r="G52" s="4">
        <f>I36*J36*K36</f>
        <v>0</v>
      </c>
      <c r="H52" s="236"/>
      <c r="I52" s="4">
        <f>E52-G52</f>
        <v>0</v>
      </c>
      <c r="J52" s="236"/>
      <c r="K52" s="4">
        <f>I51+I52+I53</f>
        <v>-32</v>
      </c>
    </row>
    <row r="53" spans="1:10" ht="12.75">
      <c r="A53" s="226"/>
      <c r="B53" s="4"/>
      <c r="C53" s="226"/>
      <c r="E53" s="4">
        <f>E37*F37*G37</f>
        <v>0</v>
      </c>
      <c r="G53" s="4">
        <f>I37*J37*K37</f>
        <v>513</v>
      </c>
      <c r="H53" s="236"/>
      <c r="I53" s="4">
        <f>E53-G53</f>
        <v>-513</v>
      </c>
      <c r="J53" s="236"/>
    </row>
    <row r="54" spans="1:10" ht="5.25" customHeight="1">
      <c r="A54" s="92"/>
      <c r="B54" s="4"/>
      <c r="C54" s="92"/>
      <c r="H54" s="182"/>
      <c r="J54" s="182"/>
    </row>
    <row r="55" spans="1:7" ht="12.75">
      <c r="A55" s="225" t="s">
        <v>3</v>
      </c>
      <c r="B55" s="4" t="str">
        <f>B44</f>
        <v>N 1 (x) </v>
      </c>
      <c r="C55" s="236" t="s">
        <v>1</v>
      </c>
      <c r="D55" s="236"/>
      <c r="E55" s="4">
        <f>K44</f>
        <v>-1166</v>
      </c>
      <c r="F55" s="236" t="s">
        <v>1</v>
      </c>
      <c r="G55" s="226">
        <f>E55/E56</f>
        <v>2.5403050108932463</v>
      </c>
    </row>
    <row r="56" spans="1:7" ht="12.75">
      <c r="A56" s="226"/>
      <c r="B56" s="10" t="str">
        <f>B40</f>
        <v>D (x) </v>
      </c>
      <c r="C56" s="236"/>
      <c r="D56" s="236"/>
      <c r="E56" s="10">
        <f>K40</f>
        <v>-459</v>
      </c>
      <c r="F56" s="236"/>
      <c r="G56" s="226"/>
    </row>
    <row r="57" spans="1:6" ht="12.75">
      <c r="A57" s="226"/>
      <c r="B57" s="4"/>
      <c r="C57" s="236"/>
      <c r="D57" s="236"/>
      <c r="F57" s="236"/>
    </row>
    <row r="58" spans="1:7" ht="12.75">
      <c r="A58" s="226"/>
      <c r="B58" s="4" t="str">
        <f>B48</f>
        <v>N 2 (x) </v>
      </c>
      <c r="C58" s="236"/>
      <c r="D58" s="236"/>
      <c r="E58" s="4">
        <f>K48</f>
        <v>-629</v>
      </c>
      <c r="F58" s="236"/>
      <c r="G58" s="226">
        <f>E58/E59</f>
        <v>1.3703703703703705</v>
      </c>
    </row>
    <row r="59" spans="1:7" ht="12.75">
      <c r="A59" s="226"/>
      <c r="B59" s="10" t="str">
        <f>B40</f>
        <v>D (x) </v>
      </c>
      <c r="C59" s="236"/>
      <c r="D59" s="236"/>
      <c r="E59" s="10">
        <f>K40</f>
        <v>-459</v>
      </c>
      <c r="F59" s="236"/>
      <c r="G59" s="226"/>
    </row>
    <row r="60" spans="1:6" ht="12.75">
      <c r="A60" s="226"/>
      <c r="B60" s="4"/>
      <c r="C60" s="236"/>
      <c r="D60" s="236"/>
      <c r="F60" s="236"/>
    </row>
    <row r="61" spans="1:7" ht="12.75">
      <c r="A61" s="226"/>
      <c r="B61" s="4" t="str">
        <f>B52</f>
        <v>N 3 (x) </v>
      </c>
      <c r="C61" s="236"/>
      <c r="D61" s="236"/>
      <c r="E61" s="4">
        <f>K52</f>
        <v>-32</v>
      </c>
      <c r="F61" s="236"/>
      <c r="G61" s="226">
        <f>E61/E62</f>
        <v>0.06971677559912855</v>
      </c>
    </row>
    <row r="62" spans="1:7" ht="12.75">
      <c r="A62" s="226"/>
      <c r="B62" s="10" t="str">
        <f>B40</f>
        <v>D (x) </v>
      </c>
      <c r="C62" s="236"/>
      <c r="D62" s="236"/>
      <c r="E62" s="10">
        <f>K40</f>
        <v>-459</v>
      </c>
      <c r="F62" s="236"/>
      <c r="G62" s="226"/>
    </row>
  </sheetData>
  <mergeCells count="15">
    <mergeCell ref="H39:H53"/>
    <mergeCell ref="C7:C21"/>
    <mergeCell ref="A7:A21"/>
    <mergeCell ref="C23:C37"/>
    <mergeCell ref="A23:A37"/>
    <mergeCell ref="C55:D62"/>
    <mergeCell ref="F55:F62"/>
    <mergeCell ref="A55:A62"/>
    <mergeCell ref="A1:L1"/>
    <mergeCell ref="G55:G56"/>
    <mergeCell ref="G58:G59"/>
    <mergeCell ref="G61:G62"/>
    <mergeCell ref="A39:A53"/>
    <mergeCell ref="C39:C53"/>
    <mergeCell ref="J39:J53"/>
  </mergeCells>
  <printOptions/>
  <pageMargins left="0.5905511811023623" right="0.5905511811023623" top="0.5905511811023623" bottom="0.5905511811023623" header="0.5118110236220472" footer="0.5118110236220472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AH35"/>
  <sheetViews>
    <sheetView showGridLines="0" workbookViewId="0" topLeftCell="A1">
      <selection activeCell="A1" sqref="A1:M1"/>
    </sheetView>
  </sheetViews>
  <sheetFormatPr defaultColWidth="11.421875" defaultRowHeight="12.75" outlineLevelRow="1" outlineLevelCol="1"/>
  <cols>
    <col min="1" max="1" width="5.421875" style="0" customWidth="1"/>
    <col min="2" max="2" width="2.421875" style="0" customWidth="1"/>
    <col min="3" max="5" width="5.7109375" style="0" customWidth="1"/>
    <col min="6" max="6" width="3.421875" style="0" customWidth="1"/>
    <col min="7" max="9" width="5.7109375" style="0" customWidth="1"/>
    <col min="11" max="11" width="11.421875" style="94" customWidth="1"/>
    <col min="12" max="12" width="4.28125" style="94" customWidth="1"/>
    <col min="13" max="15" width="11.421875" style="94" customWidth="1"/>
    <col min="17" max="17" width="6.00390625" style="94" customWidth="1" outlineLevel="1"/>
    <col min="18" max="29" width="6.00390625" style="0" customWidth="1" outlineLevel="1"/>
    <col min="30" max="30" width="6.00390625" style="0" customWidth="1"/>
    <col min="31" max="35" width="3.7109375" style="0" customWidth="1"/>
    <col min="36" max="36" width="3.28125" style="0" customWidth="1"/>
  </cols>
  <sheetData>
    <row r="1" spans="1:17" ht="12.75">
      <c r="A1" s="212" t="s">
        <v>21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  <c r="N1" s="93"/>
      <c r="O1" s="93"/>
      <c r="P1" s="93"/>
      <c r="Q1" s="93"/>
    </row>
    <row r="2" spans="1:17" s="94" customFormat="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4" spans="3:28" ht="12.75">
      <c r="C4">
        <f>Feuil1!B2</f>
        <v>1</v>
      </c>
      <c r="D4">
        <f>Feuil1!C2</f>
        <v>3</v>
      </c>
      <c r="E4">
        <f>Feuil1!D2</f>
        <v>5</v>
      </c>
      <c r="G4" s="226" t="s">
        <v>1</v>
      </c>
      <c r="H4" s="92"/>
      <c r="I4" s="132">
        <f>Feuil1!F2</f>
        <v>7</v>
      </c>
      <c r="R4">
        <f aca="true" t="shared" si="0" ref="R4:T6">ABS(C4)</f>
        <v>1</v>
      </c>
      <c r="S4">
        <f t="shared" si="0"/>
        <v>3</v>
      </c>
      <c r="T4">
        <f t="shared" si="0"/>
        <v>5</v>
      </c>
      <c r="U4">
        <f>ABS(I4)</f>
        <v>7</v>
      </c>
      <c r="W4">
        <f>_XLL.PGCD(R4:U4)</f>
        <v>1</v>
      </c>
      <c r="Y4">
        <f aca="true" t="shared" si="1" ref="Y4:AA6">C4/$W4</f>
        <v>1</v>
      </c>
      <c r="Z4">
        <f t="shared" si="1"/>
        <v>3</v>
      </c>
      <c r="AA4">
        <f t="shared" si="1"/>
        <v>5</v>
      </c>
      <c r="AB4">
        <f>I4/$W4</f>
        <v>7</v>
      </c>
    </row>
    <row r="5" spans="3:28" ht="12.75">
      <c r="C5">
        <f>Feuil1!B3</f>
        <v>0</v>
      </c>
      <c r="D5">
        <f>Feuil1!C3</f>
        <v>13</v>
      </c>
      <c r="E5">
        <f>Feuil1!D3</f>
        <v>17</v>
      </c>
      <c r="G5" s="226"/>
      <c r="H5" s="92"/>
      <c r="I5" s="132">
        <f>Feuil1!F3</f>
        <v>19</v>
      </c>
      <c r="R5">
        <f t="shared" si="0"/>
        <v>0</v>
      </c>
      <c r="S5">
        <f t="shared" si="0"/>
        <v>13</v>
      </c>
      <c r="T5">
        <f t="shared" si="0"/>
        <v>17</v>
      </c>
      <c r="U5">
        <f>ABS(I5)</f>
        <v>19</v>
      </c>
      <c r="W5">
        <f>_XLL.PGCD(R5:U5)</f>
        <v>1</v>
      </c>
      <c r="Y5">
        <f t="shared" si="1"/>
        <v>0</v>
      </c>
      <c r="Z5">
        <f t="shared" si="1"/>
        <v>13</v>
      </c>
      <c r="AA5">
        <f t="shared" si="1"/>
        <v>17</v>
      </c>
      <c r="AB5">
        <f>I5/$W5</f>
        <v>19</v>
      </c>
    </row>
    <row r="6" spans="3:28" ht="12.75">
      <c r="C6">
        <f>Feuil1!B4</f>
        <v>0</v>
      </c>
      <c r="D6">
        <f>Feuil1!C4</f>
        <v>27</v>
      </c>
      <c r="E6">
        <f>Feuil1!D4</f>
        <v>0</v>
      </c>
      <c r="G6" s="226"/>
      <c r="H6" s="92"/>
      <c r="I6" s="132">
        <f>Feuil1!F4</f>
        <v>37</v>
      </c>
      <c r="R6">
        <f t="shared" si="0"/>
        <v>0</v>
      </c>
      <c r="S6">
        <f t="shared" si="0"/>
        <v>27</v>
      </c>
      <c r="T6">
        <f t="shared" si="0"/>
        <v>0</v>
      </c>
      <c r="U6">
        <f>ABS(I6)</f>
        <v>37</v>
      </c>
      <c r="W6">
        <f>_XLL.PGCD(R6:U6)</f>
        <v>1</v>
      </c>
      <c r="Y6">
        <f t="shared" si="1"/>
        <v>0</v>
      </c>
      <c r="Z6">
        <f t="shared" si="1"/>
        <v>27</v>
      </c>
      <c r="AA6">
        <f t="shared" si="1"/>
        <v>0</v>
      </c>
      <c r="AB6">
        <f>I6/$W6</f>
        <v>37</v>
      </c>
    </row>
    <row r="8" spans="1:28" ht="12.75">
      <c r="A8" s="225" t="s">
        <v>3</v>
      </c>
      <c r="C8">
        <f aca="true" t="shared" si="2" ref="C8:E10">C4</f>
        <v>1</v>
      </c>
      <c r="D8">
        <f t="shared" si="2"/>
        <v>3</v>
      </c>
      <c r="E8">
        <f t="shared" si="2"/>
        <v>5</v>
      </c>
      <c r="I8" s="132">
        <f>I4</f>
        <v>7</v>
      </c>
      <c r="R8">
        <f aca="true" t="shared" si="3" ref="R8:T10">ABS(C8)</f>
        <v>1</v>
      </c>
      <c r="S8">
        <f t="shared" si="3"/>
        <v>3</v>
      </c>
      <c r="T8">
        <f t="shared" si="3"/>
        <v>5</v>
      </c>
      <c r="U8">
        <f>ABS(I8)</f>
        <v>7</v>
      </c>
      <c r="W8">
        <f>_XLL.PGCD(R8:U8)</f>
        <v>1</v>
      </c>
      <c r="Y8">
        <f aca="true" t="shared" si="4" ref="Y8:AA10">C8/$W8</f>
        <v>1</v>
      </c>
      <c r="Z8">
        <f t="shared" si="4"/>
        <v>3</v>
      </c>
      <c r="AA8">
        <f t="shared" si="4"/>
        <v>5</v>
      </c>
      <c r="AB8">
        <f>I8/$W8</f>
        <v>7</v>
      </c>
    </row>
    <row r="9" spans="1:28" ht="12.75">
      <c r="A9" s="226"/>
      <c r="C9">
        <f t="shared" si="2"/>
        <v>0</v>
      </c>
      <c r="D9">
        <f t="shared" si="2"/>
        <v>13</v>
      </c>
      <c r="E9">
        <f t="shared" si="2"/>
        <v>17</v>
      </c>
      <c r="I9" s="132">
        <f>I5</f>
        <v>19</v>
      </c>
      <c r="R9">
        <f t="shared" si="3"/>
        <v>0</v>
      </c>
      <c r="S9">
        <f t="shared" si="3"/>
        <v>13</v>
      </c>
      <c r="T9">
        <f t="shared" si="3"/>
        <v>17</v>
      </c>
      <c r="U9">
        <f>ABS(I9)</f>
        <v>19</v>
      </c>
      <c r="W9">
        <f>_XLL.PGCD(R9:U9)</f>
        <v>1</v>
      </c>
      <c r="Y9">
        <f t="shared" si="4"/>
        <v>0</v>
      </c>
      <c r="Z9">
        <f t="shared" si="4"/>
        <v>13</v>
      </c>
      <c r="AA9">
        <f t="shared" si="4"/>
        <v>17</v>
      </c>
      <c r="AB9">
        <f>I9/$W9</f>
        <v>19</v>
      </c>
    </row>
    <row r="10" spans="1:28" ht="12.75">
      <c r="A10" s="226"/>
      <c r="C10">
        <f t="shared" si="2"/>
        <v>0</v>
      </c>
      <c r="D10">
        <f t="shared" si="2"/>
        <v>27</v>
      </c>
      <c r="E10">
        <f t="shared" si="2"/>
        <v>0</v>
      </c>
      <c r="I10" s="132">
        <f>I6</f>
        <v>37</v>
      </c>
      <c r="R10">
        <f t="shared" si="3"/>
        <v>0</v>
      </c>
      <c r="S10">
        <f t="shared" si="3"/>
        <v>27</v>
      </c>
      <c r="T10">
        <f t="shared" si="3"/>
        <v>0</v>
      </c>
      <c r="U10">
        <f>ABS(I10)</f>
        <v>37</v>
      </c>
      <c r="W10">
        <f>_XLL.PGCD(R10:U10)</f>
        <v>1</v>
      </c>
      <c r="Y10">
        <f t="shared" si="4"/>
        <v>0</v>
      </c>
      <c r="Z10">
        <f t="shared" si="4"/>
        <v>27</v>
      </c>
      <c r="AA10">
        <f t="shared" si="4"/>
        <v>0</v>
      </c>
      <c r="AB10">
        <f>I10/$W10</f>
        <v>37</v>
      </c>
    </row>
    <row r="12" spans="1:28" ht="12.75">
      <c r="A12" s="225" t="s">
        <v>3</v>
      </c>
      <c r="C12">
        <f>C8</f>
        <v>1</v>
      </c>
      <c r="D12">
        <f>D8</f>
        <v>3</v>
      </c>
      <c r="E12">
        <f>E8</f>
        <v>5</v>
      </c>
      <c r="G12" s="226" t="s">
        <v>1</v>
      </c>
      <c r="H12" s="92"/>
      <c r="I12">
        <f>I8</f>
        <v>7</v>
      </c>
      <c r="R12">
        <f aca="true" t="shared" si="5" ref="R12:T14">ABS(C12)</f>
        <v>1</v>
      </c>
      <c r="S12">
        <f t="shared" si="5"/>
        <v>3</v>
      </c>
      <c r="T12">
        <f t="shared" si="5"/>
        <v>5</v>
      </c>
      <c r="U12">
        <f>ABS(I12)</f>
        <v>7</v>
      </c>
      <c r="W12">
        <f>_XLL.PGCD(R12:U12)</f>
        <v>1</v>
      </c>
      <c r="Y12">
        <f aca="true" t="shared" si="6" ref="Y12:AA14">C12/$W12</f>
        <v>1</v>
      </c>
      <c r="Z12">
        <f t="shared" si="6"/>
        <v>3</v>
      </c>
      <c r="AA12">
        <f t="shared" si="6"/>
        <v>5</v>
      </c>
      <c r="AB12">
        <f>I12/$W12</f>
        <v>7</v>
      </c>
    </row>
    <row r="13" spans="1:28" ht="12.75">
      <c r="A13" s="226"/>
      <c r="C13">
        <f>C8*C9-C9*C8</f>
        <v>0</v>
      </c>
      <c r="D13">
        <f>D8*C9-D9*C8</f>
        <v>-13</v>
      </c>
      <c r="E13">
        <f>E8*C9-E9*C8</f>
        <v>-17</v>
      </c>
      <c r="G13" s="226"/>
      <c r="H13" s="92"/>
      <c r="I13">
        <f>I8*C9-I9*C8</f>
        <v>-19</v>
      </c>
      <c r="S13">
        <f t="shared" si="5"/>
        <v>13</v>
      </c>
      <c r="T13">
        <f t="shared" si="5"/>
        <v>17</v>
      </c>
      <c r="U13">
        <f>ABS(I13)</f>
        <v>19</v>
      </c>
      <c r="W13">
        <f>_XLL.PGCD(S13,T13,U13)</f>
        <v>1</v>
      </c>
      <c r="Y13">
        <f t="shared" si="6"/>
        <v>0</v>
      </c>
      <c r="Z13">
        <f t="shared" si="6"/>
        <v>-13</v>
      </c>
      <c r="AA13">
        <f t="shared" si="6"/>
        <v>-17</v>
      </c>
      <c r="AB13">
        <f>I13/$W13</f>
        <v>-19</v>
      </c>
    </row>
    <row r="14" spans="1:28" ht="12.75">
      <c r="A14" s="226"/>
      <c r="C14">
        <f>C8*C10-C10*C8</f>
        <v>0</v>
      </c>
      <c r="D14">
        <f>D8*C10-D10*C8</f>
        <v>-27</v>
      </c>
      <c r="E14">
        <f>E8*C10-E10*C8</f>
        <v>0</v>
      </c>
      <c r="G14" s="226"/>
      <c r="H14" s="92"/>
      <c r="I14">
        <f>I8*C10-I10*C8</f>
        <v>-37</v>
      </c>
      <c r="S14">
        <f t="shared" si="5"/>
        <v>27</v>
      </c>
      <c r="T14">
        <f t="shared" si="5"/>
        <v>0</v>
      </c>
      <c r="U14">
        <f>ABS(I14)</f>
        <v>37</v>
      </c>
      <c r="W14">
        <f>_XLL.PGCD(S14,T14,U14)</f>
        <v>1</v>
      </c>
      <c r="Y14">
        <f t="shared" si="6"/>
        <v>0</v>
      </c>
      <c r="Z14">
        <f t="shared" si="6"/>
        <v>-27</v>
      </c>
      <c r="AA14">
        <f t="shared" si="6"/>
        <v>0</v>
      </c>
      <c r="AB14">
        <f>I14/$W14</f>
        <v>-37</v>
      </c>
    </row>
    <row r="15" ht="12.75" outlineLevel="1"/>
    <row r="16" spans="1:28" ht="12.75" outlineLevel="1">
      <c r="A16" s="225" t="s">
        <v>3</v>
      </c>
      <c r="C16">
        <f aca="true" t="shared" si="7" ref="C16:E18">Y12</f>
        <v>1</v>
      </c>
      <c r="D16">
        <f t="shared" si="7"/>
        <v>3</v>
      </c>
      <c r="E16">
        <f t="shared" si="7"/>
        <v>5</v>
      </c>
      <c r="G16" s="226" t="s">
        <v>1</v>
      </c>
      <c r="I16">
        <f>AB12</f>
        <v>7</v>
      </c>
      <c r="R16">
        <f aca="true" t="shared" si="8" ref="R16:T18">ABS(C16)</f>
        <v>1</v>
      </c>
      <c r="S16">
        <f t="shared" si="8"/>
        <v>3</v>
      </c>
      <c r="T16">
        <f t="shared" si="8"/>
        <v>5</v>
      </c>
      <c r="U16">
        <f>ABS(I16)</f>
        <v>7</v>
      </c>
      <c r="W16">
        <f>_XLL.PGCD(R16:U16)</f>
        <v>1</v>
      </c>
      <c r="Y16">
        <f aca="true" t="shared" si="9" ref="Y16:AA18">C16/$W16</f>
        <v>1</v>
      </c>
      <c r="Z16">
        <f t="shared" si="9"/>
        <v>3</v>
      </c>
      <c r="AA16">
        <f t="shared" si="9"/>
        <v>5</v>
      </c>
      <c r="AB16">
        <f>I16/$W16</f>
        <v>7</v>
      </c>
    </row>
    <row r="17" spans="1:28" ht="12.75" outlineLevel="1">
      <c r="A17" s="226"/>
      <c r="C17">
        <f t="shared" si="7"/>
        <v>0</v>
      </c>
      <c r="D17">
        <f t="shared" si="7"/>
        <v>-13</v>
      </c>
      <c r="E17">
        <f t="shared" si="7"/>
        <v>-17</v>
      </c>
      <c r="G17" s="226"/>
      <c r="I17">
        <f>AB13</f>
        <v>-19</v>
      </c>
      <c r="S17">
        <f t="shared" si="8"/>
        <v>13</v>
      </c>
      <c r="T17">
        <f t="shared" si="8"/>
        <v>17</v>
      </c>
      <c r="U17">
        <f>ABS(I17)</f>
        <v>19</v>
      </c>
      <c r="W17">
        <f>_XLL.PGCD(R17:U17)</f>
        <v>1</v>
      </c>
      <c r="Y17">
        <f t="shared" si="9"/>
        <v>0</v>
      </c>
      <c r="Z17">
        <f t="shared" si="9"/>
        <v>-13</v>
      </c>
      <c r="AA17">
        <f t="shared" si="9"/>
        <v>-17</v>
      </c>
      <c r="AB17">
        <f>I17/$W17</f>
        <v>-19</v>
      </c>
    </row>
    <row r="18" spans="1:28" ht="12.75" outlineLevel="1">
      <c r="A18" s="226"/>
      <c r="C18">
        <f t="shared" si="7"/>
        <v>0</v>
      </c>
      <c r="D18">
        <f t="shared" si="7"/>
        <v>-27</v>
      </c>
      <c r="E18">
        <f t="shared" si="7"/>
        <v>0</v>
      </c>
      <c r="G18" s="226"/>
      <c r="I18">
        <f>AB14</f>
        <v>-37</v>
      </c>
      <c r="S18">
        <f t="shared" si="8"/>
        <v>27</v>
      </c>
      <c r="T18">
        <f t="shared" si="8"/>
        <v>0</v>
      </c>
      <c r="U18">
        <f>ABS(I18)</f>
        <v>37</v>
      </c>
      <c r="W18">
        <f>_XLL.PGCD(R18:U18)</f>
        <v>1</v>
      </c>
      <c r="Y18">
        <f t="shared" si="9"/>
        <v>0</v>
      </c>
      <c r="Z18">
        <f t="shared" si="9"/>
        <v>-27</v>
      </c>
      <c r="AA18">
        <f t="shared" si="9"/>
        <v>0</v>
      </c>
      <c r="AB18">
        <f>I18/$W18</f>
        <v>-37</v>
      </c>
    </row>
    <row r="20" spans="1:28" ht="12.75">
      <c r="A20" s="225" t="s">
        <v>3</v>
      </c>
      <c r="C20">
        <f aca="true" t="shared" si="10" ref="C20:E21">Y16</f>
        <v>1</v>
      </c>
      <c r="D20">
        <f t="shared" si="10"/>
        <v>3</v>
      </c>
      <c r="E20">
        <f t="shared" si="10"/>
        <v>5</v>
      </c>
      <c r="G20" s="226" t="s">
        <v>1</v>
      </c>
      <c r="H20" s="92"/>
      <c r="I20">
        <f>AB16</f>
        <v>7</v>
      </c>
      <c r="R20">
        <f aca="true" t="shared" si="11" ref="R20:T22">ABS(C20)</f>
        <v>1</v>
      </c>
      <c r="S20">
        <f t="shared" si="11"/>
        <v>3</v>
      </c>
      <c r="T20">
        <f t="shared" si="11"/>
        <v>5</v>
      </c>
      <c r="U20">
        <f>ABS(I20)</f>
        <v>7</v>
      </c>
      <c r="W20">
        <f>_XLL.PGCD(R20:U20)</f>
        <v>1</v>
      </c>
      <c r="Y20">
        <f aca="true" t="shared" si="12" ref="Y20:AA22">C20/$W20</f>
        <v>1</v>
      </c>
      <c r="Z20">
        <f t="shared" si="12"/>
        <v>3</v>
      </c>
      <c r="AA20">
        <f t="shared" si="12"/>
        <v>5</v>
      </c>
      <c r="AB20">
        <f>I20/$W20</f>
        <v>7</v>
      </c>
    </row>
    <row r="21" spans="1:28" ht="12.75">
      <c r="A21" s="226"/>
      <c r="C21">
        <f t="shared" si="10"/>
        <v>0</v>
      </c>
      <c r="D21">
        <f t="shared" si="10"/>
        <v>-13</v>
      </c>
      <c r="E21">
        <f t="shared" si="10"/>
        <v>-17</v>
      </c>
      <c r="G21" s="226"/>
      <c r="H21" s="92"/>
      <c r="I21">
        <f>AB17</f>
        <v>-19</v>
      </c>
      <c r="S21">
        <f t="shared" si="11"/>
        <v>13</v>
      </c>
      <c r="T21">
        <f t="shared" si="11"/>
        <v>17</v>
      </c>
      <c r="U21">
        <f>ABS(I21)</f>
        <v>19</v>
      </c>
      <c r="W21">
        <f>_XLL.PGCD(R21:U21)</f>
        <v>1</v>
      </c>
      <c r="Y21">
        <f t="shared" si="12"/>
        <v>0</v>
      </c>
      <c r="Z21">
        <f t="shared" si="12"/>
        <v>-13</v>
      </c>
      <c r="AA21">
        <f t="shared" si="12"/>
        <v>-17</v>
      </c>
      <c r="AB21">
        <f>I21/$W21</f>
        <v>-19</v>
      </c>
    </row>
    <row r="22" spans="1:28" ht="12.75">
      <c r="A22" s="226"/>
      <c r="C22">
        <f>Y18</f>
        <v>0</v>
      </c>
      <c r="D22">
        <f>D18*D17-D18*D17</f>
        <v>0</v>
      </c>
      <c r="E22">
        <f>E18*D17-D18*E17</f>
        <v>-459</v>
      </c>
      <c r="G22" s="226"/>
      <c r="H22" s="92"/>
      <c r="I22">
        <f>I18*D17-D18*I17</f>
        <v>-32</v>
      </c>
      <c r="S22">
        <f t="shared" si="11"/>
        <v>0</v>
      </c>
      <c r="T22">
        <f t="shared" si="11"/>
        <v>459</v>
      </c>
      <c r="U22">
        <f>ABS(I22)</f>
        <v>32</v>
      </c>
      <c r="W22">
        <f>_XLL.PGCD(R22:U22)</f>
        <v>1</v>
      </c>
      <c r="Y22">
        <f t="shared" si="12"/>
        <v>0</v>
      </c>
      <c r="Z22">
        <f t="shared" si="12"/>
        <v>0</v>
      </c>
      <c r="AA22">
        <f t="shared" si="12"/>
        <v>-459</v>
      </c>
      <c r="AB22">
        <f>I22/$W22</f>
        <v>-32</v>
      </c>
    </row>
    <row r="23" spans="1:8" ht="12.75">
      <c r="A23" s="92"/>
      <c r="G23" s="92"/>
      <c r="H23" s="92"/>
    </row>
    <row r="24" spans="1:10" ht="12.75">
      <c r="A24" s="225" t="s">
        <v>3</v>
      </c>
      <c r="C24">
        <f>C20</f>
        <v>1</v>
      </c>
      <c r="D24">
        <f>Z20</f>
        <v>3</v>
      </c>
      <c r="E24">
        <f>AA20</f>
        <v>5</v>
      </c>
      <c r="G24" s="226" t="s">
        <v>1</v>
      </c>
      <c r="H24" s="227">
        <f>AB20</f>
        <v>7</v>
      </c>
      <c r="I24" s="227"/>
      <c r="J24" s="227"/>
    </row>
    <row r="25" spans="1:10" ht="12.75">
      <c r="A25" s="226"/>
      <c r="C25">
        <f>Y21</f>
        <v>0</v>
      </c>
      <c r="D25">
        <f>D21/D21</f>
        <v>1</v>
      </c>
      <c r="E25">
        <f>E21-E21</f>
        <v>0</v>
      </c>
      <c r="G25" s="226"/>
      <c r="H25" s="226" t="str">
        <f>R32</f>
        <v> ( -19― ( -17 )  ( 0,0697 )  )  / -13</v>
      </c>
      <c r="I25" s="226"/>
      <c r="J25" s="226"/>
    </row>
    <row r="26" spans="1:10" ht="12.75">
      <c r="A26" s="226"/>
      <c r="C26">
        <f>Y22</f>
        <v>0</v>
      </c>
      <c r="D26">
        <f>D22*D21-D22*D21</f>
        <v>0</v>
      </c>
      <c r="E26">
        <f>E22/E22</f>
        <v>1</v>
      </c>
      <c r="G26" s="226"/>
      <c r="H26" s="226">
        <f>I22/E22</f>
        <v>0.06971677559912855</v>
      </c>
      <c r="I26" s="226"/>
      <c r="J26" s="226"/>
    </row>
    <row r="28" spans="1:34" ht="12.75">
      <c r="A28" s="225" t="s">
        <v>3</v>
      </c>
      <c r="C28">
        <f>C24/C24</f>
        <v>1</v>
      </c>
      <c r="D28">
        <f>D24-D24</f>
        <v>0</v>
      </c>
      <c r="E28">
        <f>E24-E24</f>
        <v>0</v>
      </c>
      <c r="G28" s="226" t="s">
        <v>1</v>
      </c>
      <c r="H28" s="124" t="str">
        <f>R31</f>
        <v> ( 7― ( 5 )  ( 1,3703 ) ― ( 5 )  ( 0,0697 )  )  / 1</v>
      </c>
      <c r="I28" s="124"/>
      <c r="J28" s="124"/>
      <c r="R28" s="4">
        <f>I20</f>
        <v>7</v>
      </c>
      <c r="S28" s="68" t="s">
        <v>22</v>
      </c>
      <c r="T28" s="4">
        <f>E20</f>
        <v>5</v>
      </c>
      <c r="U28" s="4" t="str">
        <f>T34</f>
        <v>1,3703</v>
      </c>
      <c r="V28" s="68" t="s">
        <v>22</v>
      </c>
      <c r="W28" s="4">
        <f>E20</f>
        <v>5</v>
      </c>
      <c r="X28" s="4" t="str">
        <f>T35</f>
        <v>0,0697</v>
      </c>
      <c r="Y28" s="95" t="s">
        <v>37</v>
      </c>
      <c r="Z28" s="4">
        <f>C20</f>
        <v>1</v>
      </c>
      <c r="AA28" s="95" t="s">
        <v>1</v>
      </c>
      <c r="AB28" s="4">
        <f>(R28-(T28*U28)-(W28*X28))</f>
        <v>-0.20000000000000057</v>
      </c>
      <c r="AF28" s="227"/>
      <c r="AG28" s="227"/>
      <c r="AH28" s="227"/>
    </row>
    <row r="29" spans="1:28" ht="12.75">
      <c r="A29" s="226"/>
      <c r="C29">
        <v>0</v>
      </c>
      <c r="D29">
        <v>1</v>
      </c>
      <c r="E29">
        <v>0</v>
      </c>
      <c r="G29" s="226"/>
      <c r="H29" s="92"/>
      <c r="I29">
        <f>AB29</f>
        <v>1.3703923076923077</v>
      </c>
      <c r="R29" s="4">
        <f>I21</f>
        <v>-19</v>
      </c>
      <c r="S29" s="68" t="s">
        <v>22</v>
      </c>
      <c r="T29" s="4">
        <f>E21</f>
        <v>-17</v>
      </c>
      <c r="U29" s="95" t="str">
        <f>T35</f>
        <v>0,0697</v>
      </c>
      <c r="V29" s="95" t="s">
        <v>37</v>
      </c>
      <c r="W29" s="4">
        <f>D21</f>
        <v>-13</v>
      </c>
      <c r="X29" s="4"/>
      <c r="Y29" s="4"/>
      <c r="Z29" s="4"/>
      <c r="AA29" s="95" t="s">
        <v>1</v>
      </c>
      <c r="AB29" s="4">
        <f>(R29-(T29*U29))/W29</f>
        <v>1.3703923076923077</v>
      </c>
    </row>
    <row r="30" spans="1:19" ht="12.75">
      <c r="A30" s="226"/>
      <c r="C30">
        <v>0</v>
      </c>
      <c r="D30">
        <v>0</v>
      </c>
      <c r="E30">
        <f>E22/E22</f>
        <v>1</v>
      </c>
      <c r="G30" s="226"/>
      <c r="H30" s="92"/>
      <c r="I30">
        <f>I22/E22</f>
        <v>0.06971677559912855</v>
      </c>
      <c r="R30" t="s">
        <v>33</v>
      </c>
      <c r="S30" t="s">
        <v>34</v>
      </c>
    </row>
    <row r="31" spans="18:20" ht="12.75">
      <c r="R31" t="str">
        <f>R30&amp;R28&amp;S28&amp;R30&amp;T28&amp;S30&amp;R30&amp;U28&amp;S30&amp;V28&amp;R30&amp;W28&amp;S30&amp;R30&amp;X28&amp;S30&amp;S30&amp;Y28&amp;Z28</f>
        <v> ( 7― ( 5 )  ( 1,3703 ) ― ( 5 )  ( 0,0697 )  )  / 1</v>
      </c>
      <c r="T31" t="str">
        <f>T34</f>
        <v>1,3703</v>
      </c>
    </row>
    <row r="32" spans="1:18" ht="12.75">
      <c r="A32" s="225" t="s">
        <v>3</v>
      </c>
      <c r="C32">
        <v>1</v>
      </c>
      <c r="D32">
        <f>D28</f>
        <v>0</v>
      </c>
      <c r="E32">
        <f>E28</f>
        <v>0</v>
      </c>
      <c r="G32" s="226" t="s">
        <v>1</v>
      </c>
      <c r="H32" s="124"/>
      <c r="I32" s="124">
        <f>AB28</f>
        <v>-0.20000000000000057</v>
      </c>
      <c r="J32" s="124"/>
      <c r="R32" t="str">
        <f>R30&amp;R29&amp;S29&amp;R30&amp;T29&amp;S30&amp;R30&amp;U29&amp;S30&amp;S30&amp;V29&amp;W29</f>
        <v> ( -19― ( -17 )  ( 0,0697 )  )  / -13</v>
      </c>
    </row>
    <row r="33" spans="1:9" ht="12.75">
      <c r="A33" s="226"/>
      <c r="C33">
        <v>0</v>
      </c>
      <c r="D33">
        <v>1</v>
      </c>
      <c r="E33">
        <v>0</v>
      </c>
      <c r="G33" s="226"/>
      <c r="H33" s="92"/>
      <c r="I33">
        <f>I29</f>
        <v>1.3703923076923077</v>
      </c>
    </row>
    <row r="34" spans="1:20" ht="12.75">
      <c r="A34" s="226"/>
      <c r="C34">
        <v>0</v>
      </c>
      <c r="D34">
        <v>0</v>
      </c>
      <c r="E34">
        <f>E26/E26</f>
        <v>1</v>
      </c>
      <c r="G34" s="226"/>
      <c r="H34" s="92"/>
      <c r="I34">
        <f>I30</f>
        <v>0.06971677559912855</v>
      </c>
      <c r="R34" s="227">
        <f>I29</f>
        <v>1.3703923076923077</v>
      </c>
      <c r="S34" s="227"/>
      <c r="T34" t="str">
        <f>MID(R34,1,6)</f>
        <v>1,3703</v>
      </c>
    </row>
    <row r="35" spans="18:20" ht="12.75">
      <c r="R35" s="227">
        <f>I30</f>
        <v>0.06971677559912855</v>
      </c>
      <c r="S35" s="227"/>
      <c r="T35" t="str">
        <f>MID(R35,1,6)</f>
        <v>0,0697</v>
      </c>
    </row>
  </sheetData>
  <sheetProtection sort="0"/>
  <mergeCells count="21">
    <mergeCell ref="H26:J26"/>
    <mergeCell ref="H25:J25"/>
    <mergeCell ref="G28:G30"/>
    <mergeCell ref="A28:A30"/>
    <mergeCell ref="A24:A26"/>
    <mergeCell ref="G24:G26"/>
    <mergeCell ref="H24:J24"/>
    <mergeCell ref="G16:G18"/>
    <mergeCell ref="G20:G22"/>
    <mergeCell ref="A32:A34"/>
    <mergeCell ref="G32:G34"/>
    <mergeCell ref="AF28:AH28"/>
    <mergeCell ref="R34:S34"/>
    <mergeCell ref="R35:S35"/>
    <mergeCell ref="A1:M1"/>
    <mergeCell ref="A12:A14"/>
    <mergeCell ref="A16:A18"/>
    <mergeCell ref="A20:A22"/>
    <mergeCell ref="G4:G6"/>
    <mergeCell ref="G12:G14"/>
    <mergeCell ref="A8:A10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N29"/>
  <sheetViews>
    <sheetView showGridLines="0" workbookViewId="0" topLeftCell="A1">
      <selection activeCell="AA28" sqref="AA28"/>
    </sheetView>
  </sheetViews>
  <sheetFormatPr defaultColWidth="11.421875" defaultRowHeight="12.75" outlineLevelRow="1" outlineLevelCol="1"/>
  <cols>
    <col min="1" max="1" width="3.8515625" style="0" customWidth="1"/>
    <col min="2" max="2" width="4.00390625" style="0" customWidth="1"/>
    <col min="6" max="6" width="4.00390625" style="0" customWidth="1"/>
    <col min="7" max="7" width="5.57421875" style="0" customWidth="1"/>
    <col min="8" max="8" width="3.421875" style="0" customWidth="1"/>
    <col min="10" max="10" width="16.28125" style="0" customWidth="1"/>
    <col min="11" max="20" width="4.00390625" style="94" customWidth="1"/>
    <col min="21" max="21" width="4.00390625" style="94" customWidth="1" outlineLevel="1"/>
    <col min="22" max="27" width="4.7109375" style="0" customWidth="1" outlineLevel="1"/>
    <col min="28" max="28" width="11.421875" style="0" customWidth="1" outlineLevel="1"/>
    <col min="29" max="36" width="4.7109375" style="0" customWidth="1" outlineLevel="1"/>
    <col min="37" max="37" width="11.421875" style="0" customWidth="1" outlineLevel="1"/>
    <col min="38" max="38" width="5.00390625" style="0" customWidth="1" outlineLevel="1"/>
    <col min="39" max="42" width="11.421875" style="0" customWidth="1" outlineLevel="1"/>
  </cols>
  <sheetData>
    <row r="1" spans="1:21" ht="12.75">
      <c r="A1" s="212" t="s">
        <v>23</v>
      </c>
      <c r="B1" s="241"/>
      <c r="C1" s="241"/>
      <c r="D1" s="241"/>
      <c r="E1" s="241"/>
      <c r="F1" s="241"/>
      <c r="G1" s="241"/>
      <c r="H1" s="241"/>
      <c r="I1" s="241"/>
      <c r="J1" s="242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3" spans="3:9" ht="12.75">
      <c r="C3">
        <f>Feuil1!B2</f>
        <v>1</v>
      </c>
      <c r="D3">
        <f>Feuil1!C2</f>
        <v>3</v>
      </c>
      <c r="E3">
        <f>Feuil1!D2</f>
        <v>5</v>
      </c>
      <c r="G3" s="226" t="s">
        <v>1</v>
      </c>
      <c r="H3" s="92"/>
      <c r="I3">
        <f>Feuil1!F2</f>
        <v>7</v>
      </c>
    </row>
    <row r="4" spans="3:9" ht="12.75">
      <c r="C4">
        <f>Feuil1!B3</f>
        <v>0</v>
      </c>
      <c r="D4">
        <f>Feuil1!C3</f>
        <v>13</v>
      </c>
      <c r="E4">
        <f>Feuil1!D3</f>
        <v>17</v>
      </c>
      <c r="G4" s="226"/>
      <c r="H4" s="92"/>
      <c r="I4">
        <f>Feuil1!F3</f>
        <v>19</v>
      </c>
    </row>
    <row r="5" spans="3:28" ht="12.75">
      <c r="C5">
        <f>Feuil1!B4</f>
        <v>0</v>
      </c>
      <c r="D5">
        <f>Feuil1!C4</f>
        <v>27</v>
      </c>
      <c r="E5">
        <f>Feuil1!D4</f>
        <v>0</v>
      </c>
      <c r="G5" s="226"/>
      <c r="H5" s="92"/>
      <c r="I5">
        <f>Feuil1!F4</f>
        <v>37</v>
      </c>
      <c r="AB5" t="s">
        <v>45</v>
      </c>
    </row>
    <row r="7" spans="1:33" ht="12.75">
      <c r="A7" s="225" t="s">
        <v>3</v>
      </c>
      <c r="C7">
        <f>C3</f>
        <v>1</v>
      </c>
      <c r="D7">
        <f aca="true" t="shared" si="0" ref="D7:I7">D3</f>
        <v>3</v>
      </c>
      <c r="E7">
        <f t="shared" si="0"/>
        <v>5</v>
      </c>
      <c r="G7" s="226" t="s">
        <v>1</v>
      </c>
      <c r="I7">
        <f t="shared" si="0"/>
        <v>7</v>
      </c>
      <c r="V7">
        <f>ABS(C7)</f>
        <v>1</v>
      </c>
      <c r="W7">
        <f>ABS(D7)</f>
        <v>3</v>
      </c>
      <c r="X7">
        <f>ABS(E7)</f>
        <v>5</v>
      </c>
      <c r="Z7">
        <f>ABS(I7)</f>
        <v>7</v>
      </c>
      <c r="AB7" s="4">
        <f>_XLL.PGCD(V7,W7,X7,Z7)</f>
        <v>1</v>
      </c>
      <c r="AC7">
        <f aca="true" t="shared" si="1" ref="AC7:AE9">C7/$AB$7</f>
        <v>1</v>
      </c>
      <c r="AD7">
        <f t="shared" si="1"/>
        <v>3</v>
      </c>
      <c r="AE7">
        <f t="shared" si="1"/>
        <v>5</v>
      </c>
      <c r="AG7">
        <f>I7/$AB$7</f>
        <v>7</v>
      </c>
    </row>
    <row r="8" spans="1:33" ht="12.75">
      <c r="A8" s="226"/>
      <c r="C8">
        <f>C4*$C$3-C3*$C$4</f>
        <v>0</v>
      </c>
      <c r="D8">
        <f>D4*$C$3-$D$3*C4</f>
        <v>13</v>
      </c>
      <c r="E8">
        <f>E4*$C$3-E3*$C$4</f>
        <v>17</v>
      </c>
      <c r="G8" s="226"/>
      <c r="I8">
        <f>I4*$C$3-I3*$C$4</f>
        <v>19</v>
      </c>
      <c r="W8">
        <f>ABS(D8)</f>
        <v>13</v>
      </c>
      <c r="X8">
        <f>ABS(E8)</f>
        <v>17</v>
      </c>
      <c r="Z8">
        <f>ABS(I8)</f>
        <v>19</v>
      </c>
      <c r="AB8" s="4">
        <f>_XLL.PGCD(V8,W8,X8,Z8)</f>
        <v>1</v>
      </c>
      <c r="AC8">
        <f t="shared" si="1"/>
        <v>0</v>
      </c>
      <c r="AD8">
        <f t="shared" si="1"/>
        <v>13</v>
      </c>
      <c r="AE8">
        <f t="shared" si="1"/>
        <v>17</v>
      </c>
      <c r="AG8">
        <f>I8/$AB$7</f>
        <v>19</v>
      </c>
    </row>
    <row r="9" spans="1:33" ht="12.75">
      <c r="A9" s="226"/>
      <c r="C9">
        <f>C5*$C$3-C3*$C$5</f>
        <v>0</v>
      </c>
      <c r="D9">
        <f>D5*$C$3-D3*$C$5</f>
        <v>27</v>
      </c>
      <c r="E9">
        <f>E5*$C$3-E3*$C$5</f>
        <v>0</v>
      </c>
      <c r="G9" s="226"/>
      <c r="I9">
        <f>I5*$C$3-I3*$C$5</f>
        <v>37</v>
      </c>
      <c r="W9">
        <f>ABS(D9)</f>
        <v>27</v>
      </c>
      <c r="X9">
        <f>ABS(E9)</f>
        <v>0</v>
      </c>
      <c r="Z9">
        <f>ABS(I9)</f>
        <v>37</v>
      </c>
      <c r="AB9" s="4">
        <f>_XLL.PGCD(V9,W9,X9,Z9)</f>
        <v>1</v>
      </c>
      <c r="AC9">
        <f t="shared" si="1"/>
        <v>0</v>
      </c>
      <c r="AD9">
        <f t="shared" si="1"/>
        <v>27</v>
      </c>
      <c r="AE9">
        <f t="shared" si="1"/>
        <v>0</v>
      </c>
      <c r="AG9">
        <f>I9/$AB$7</f>
        <v>37</v>
      </c>
    </row>
    <row r="10" ht="12.75">
      <c r="AB10" s="4"/>
    </row>
    <row r="11" spans="1:28" ht="12.75" outlineLevel="1">
      <c r="A11" s="225" t="s">
        <v>3</v>
      </c>
      <c r="C11">
        <f aca="true" t="shared" si="2" ref="C11:E13">V11</f>
        <v>1</v>
      </c>
      <c r="D11">
        <f t="shared" si="2"/>
        <v>3</v>
      </c>
      <c r="E11">
        <f t="shared" si="2"/>
        <v>5</v>
      </c>
      <c r="I11">
        <f>Z11</f>
        <v>7</v>
      </c>
      <c r="V11">
        <f aca="true" t="shared" si="3" ref="V11:X13">AC7</f>
        <v>1</v>
      </c>
      <c r="W11">
        <f t="shared" si="3"/>
        <v>3</v>
      </c>
      <c r="X11">
        <f t="shared" si="3"/>
        <v>5</v>
      </c>
      <c r="Z11">
        <f>AG7</f>
        <v>7</v>
      </c>
      <c r="AB11" s="4"/>
    </row>
    <row r="12" spans="1:28" ht="12.75" outlineLevel="1">
      <c r="A12" s="226"/>
      <c r="C12">
        <f t="shared" si="2"/>
        <v>0</v>
      </c>
      <c r="D12">
        <f t="shared" si="2"/>
        <v>13</v>
      </c>
      <c r="E12">
        <f t="shared" si="2"/>
        <v>17</v>
      </c>
      <c r="I12">
        <f>Z12</f>
        <v>19</v>
      </c>
      <c r="V12">
        <f t="shared" si="3"/>
        <v>0</v>
      </c>
      <c r="W12">
        <f t="shared" si="3"/>
        <v>13</v>
      </c>
      <c r="X12">
        <f t="shared" si="3"/>
        <v>17</v>
      </c>
      <c r="Z12">
        <f>AG8</f>
        <v>19</v>
      </c>
      <c r="AB12" s="4"/>
    </row>
    <row r="13" spans="1:28" ht="12.75" outlineLevel="1">
      <c r="A13" s="226"/>
      <c r="C13">
        <f t="shared" si="2"/>
        <v>0</v>
      </c>
      <c r="D13">
        <f t="shared" si="2"/>
        <v>27</v>
      </c>
      <c r="E13">
        <f t="shared" si="2"/>
        <v>0</v>
      </c>
      <c r="I13">
        <f>Z13</f>
        <v>37</v>
      </c>
      <c r="V13">
        <f t="shared" si="3"/>
        <v>0</v>
      </c>
      <c r="W13">
        <f t="shared" si="3"/>
        <v>27</v>
      </c>
      <c r="X13">
        <f t="shared" si="3"/>
        <v>0</v>
      </c>
      <c r="Z13">
        <f>AG9</f>
        <v>37</v>
      </c>
      <c r="AB13" s="4"/>
    </row>
    <row r="15" spans="1:9" ht="12.75">
      <c r="A15" s="225" t="s">
        <v>3</v>
      </c>
      <c r="C15">
        <f>C7</f>
        <v>1</v>
      </c>
      <c r="D15">
        <f aca="true" t="shared" si="4" ref="D15:I15">D7</f>
        <v>3</v>
      </c>
      <c r="E15">
        <f t="shared" si="4"/>
        <v>5</v>
      </c>
      <c r="G15" s="226" t="s">
        <v>1</v>
      </c>
      <c r="I15">
        <f t="shared" si="4"/>
        <v>7</v>
      </c>
    </row>
    <row r="16" spans="1:9" ht="12.75">
      <c r="A16" s="226"/>
      <c r="C16">
        <f>C13*$E$12-C12*$E$13</f>
        <v>0</v>
      </c>
      <c r="D16">
        <f>D12*$E$13-D13*$E$12</f>
        <v>-459</v>
      </c>
      <c r="E16">
        <f>E13*$E$12-E12*$E$13</f>
        <v>0</v>
      </c>
      <c r="G16" s="226"/>
      <c r="I16">
        <f>I12*$E$13-I13*$E$12</f>
        <v>-629</v>
      </c>
    </row>
    <row r="17" spans="1:9" ht="12.75">
      <c r="A17" s="226"/>
      <c r="C17">
        <f>C12*D13-C13*D12</f>
        <v>0</v>
      </c>
      <c r="D17">
        <f>D12*D13-D13*D12</f>
        <v>0</v>
      </c>
      <c r="E17">
        <f>D12*$E$13-D13*$E$12</f>
        <v>-459</v>
      </c>
      <c r="G17" s="226"/>
      <c r="I17">
        <f>D12*$I$13-D13*$I$12</f>
        <v>-32</v>
      </c>
    </row>
    <row r="19" spans="1:40" ht="12.75">
      <c r="A19" s="225" t="s">
        <v>3</v>
      </c>
      <c r="C19">
        <f>C15</f>
        <v>1</v>
      </c>
      <c r="D19">
        <f>D15</f>
        <v>3</v>
      </c>
      <c r="E19">
        <f>E15</f>
        <v>5</v>
      </c>
      <c r="G19" s="226" t="s">
        <v>1</v>
      </c>
      <c r="I19">
        <f>I15</f>
        <v>7</v>
      </c>
      <c r="U19" s="94" t="s">
        <v>41</v>
      </c>
      <c r="V19" s="98">
        <f>I15</f>
        <v>7</v>
      </c>
      <c r="W19" s="140" t="s">
        <v>38</v>
      </c>
      <c r="X19" s="140" t="s">
        <v>33</v>
      </c>
      <c r="Y19" s="141">
        <f>D19</f>
        <v>3</v>
      </c>
      <c r="Z19" s="141" t="s">
        <v>39</v>
      </c>
      <c r="AA19" s="100">
        <f>I20</f>
        <v>1.3703703703703705</v>
      </c>
      <c r="AB19" s="139" t="s">
        <v>36</v>
      </c>
      <c r="AC19" s="140" t="s">
        <v>38</v>
      </c>
      <c r="AD19" s="140" t="s">
        <v>43</v>
      </c>
      <c r="AE19" s="99">
        <f>E15</f>
        <v>5</v>
      </c>
      <c r="AF19" s="141" t="s">
        <v>39</v>
      </c>
      <c r="AG19" s="100">
        <f>I21</f>
        <v>0.06971677559912855</v>
      </c>
      <c r="AH19" s="100" t="s">
        <v>44</v>
      </c>
      <c r="AI19" s="100" t="s">
        <v>40</v>
      </c>
      <c r="AJ19" s="142" t="s">
        <v>42</v>
      </c>
      <c r="AK19" s="97">
        <f>C19</f>
        <v>1</v>
      </c>
      <c r="AL19" s="101" t="s">
        <v>1</v>
      </c>
      <c r="AM19" s="102">
        <f>(V19-(Y19*AA19)-(AE19*AG19))/AK19</f>
        <v>2.5403050108932455</v>
      </c>
      <c r="AN19" t="str">
        <f>U19&amp;V19&amp;W19&amp;X19&amp;Y19&amp;Z19&amp;AA19&amp;AB19&amp;AC19&amp;AD19&amp;AE19&amp;AF19&amp;AG19&amp;AH19&amp;AI19&amp;AJ19&amp;AK19</f>
        <v> [   7 ―  ( 3 × 1,37037037037037) ― ( 5 × 0,0697167755991285 )  ]   /  1</v>
      </c>
    </row>
    <row r="20" spans="1:9" ht="12.75">
      <c r="A20" s="226"/>
      <c r="C20">
        <v>0</v>
      </c>
      <c r="D20">
        <f>D16/D16</f>
        <v>1</v>
      </c>
      <c r="E20">
        <v>0</v>
      </c>
      <c r="G20" s="226"/>
      <c r="I20">
        <f>I16/D16</f>
        <v>1.3703703703703705</v>
      </c>
    </row>
    <row r="21" spans="1:9" ht="12.75">
      <c r="A21" s="226"/>
      <c r="C21">
        <f>C17</f>
        <v>0</v>
      </c>
      <c r="D21">
        <f>D17</f>
        <v>0</v>
      </c>
      <c r="E21">
        <f>E17/E17</f>
        <v>1</v>
      </c>
      <c r="G21" s="226"/>
      <c r="I21">
        <f>I17/E17</f>
        <v>0.06971677559912855</v>
      </c>
    </row>
    <row r="23" spans="1:10" ht="12.75">
      <c r="A23" s="225" t="s">
        <v>3</v>
      </c>
      <c r="C23">
        <f>C19/C19</f>
        <v>1</v>
      </c>
      <c r="D23">
        <f>D19-D19</f>
        <v>0</v>
      </c>
      <c r="E23">
        <f>E19-E19</f>
        <v>0</v>
      </c>
      <c r="G23" s="226" t="s">
        <v>1</v>
      </c>
      <c r="H23" s="124" t="str">
        <f>AN19</f>
        <v> [   7 ―  ( 3 × 1,37037037037037) ― ( 5 × 0,0697167755991285 )  ]   /  1</v>
      </c>
      <c r="I23" s="124"/>
      <c r="J23" s="124"/>
    </row>
    <row r="24" spans="1:9" ht="12.75">
      <c r="A24" s="226"/>
      <c r="C24">
        <f aca="true" t="shared" si="5" ref="C24:E25">C20</f>
        <v>0</v>
      </c>
      <c r="D24">
        <f t="shared" si="5"/>
        <v>1</v>
      </c>
      <c r="E24">
        <f t="shared" si="5"/>
        <v>0</v>
      </c>
      <c r="G24" s="226"/>
      <c r="I24">
        <f>I20/D20</f>
        <v>1.3703703703703705</v>
      </c>
    </row>
    <row r="25" spans="1:9" ht="12.75">
      <c r="A25" s="226"/>
      <c r="C25">
        <f t="shared" si="5"/>
        <v>0</v>
      </c>
      <c r="D25">
        <f t="shared" si="5"/>
        <v>0</v>
      </c>
      <c r="E25">
        <f t="shared" si="5"/>
        <v>1</v>
      </c>
      <c r="G25" s="226"/>
      <c r="I25">
        <f>I21/E21</f>
        <v>0.06971677559912855</v>
      </c>
    </row>
    <row r="27" spans="1:10" ht="12.75">
      <c r="A27" s="225" t="s">
        <v>3</v>
      </c>
      <c r="C27">
        <f>C23/C23</f>
        <v>1</v>
      </c>
      <c r="D27">
        <f>D23-D23</f>
        <v>0</v>
      </c>
      <c r="E27">
        <f>E23-E23</f>
        <v>0</v>
      </c>
      <c r="G27" s="226" t="s">
        <v>1</v>
      </c>
      <c r="I27" s="124">
        <f>AM19</f>
        <v>2.5403050108932455</v>
      </c>
      <c r="J27" s="124"/>
    </row>
    <row r="28" spans="1:9" ht="12.75">
      <c r="A28" s="226"/>
      <c r="C28">
        <f aca="true" t="shared" si="6" ref="C28:E29">C24</f>
        <v>0</v>
      </c>
      <c r="D28">
        <f t="shared" si="6"/>
        <v>1</v>
      </c>
      <c r="E28">
        <f t="shared" si="6"/>
        <v>0</v>
      </c>
      <c r="G28" s="226"/>
      <c r="I28">
        <f>I24</f>
        <v>1.3703703703703705</v>
      </c>
    </row>
    <row r="29" spans="1:9" ht="12.75">
      <c r="A29" s="226"/>
      <c r="C29">
        <f t="shared" si="6"/>
        <v>0</v>
      </c>
      <c r="D29">
        <f t="shared" si="6"/>
        <v>0</v>
      </c>
      <c r="E29">
        <f t="shared" si="6"/>
        <v>1</v>
      </c>
      <c r="G29" s="226"/>
      <c r="I29">
        <f>I25</f>
        <v>0.06971677559912855</v>
      </c>
    </row>
  </sheetData>
  <sheetProtection/>
  <mergeCells count="13">
    <mergeCell ref="A23:A25"/>
    <mergeCell ref="G23:G25"/>
    <mergeCell ref="A27:A29"/>
    <mergeCell ref="G27:G29"/>
    <mergeCell ref="G15:G17"/>
    <mergeCell ref="G19:G21"/>
    <mergeCell ref="G3:G5"/>
    <mergeCell ref="A1:J1"/>
    <mergeCell ref="G7:G9"/>
    <mergeCell ref="A7:A9"/>
    <mergeCell ref="A15:A17"/>
    <mergeCell ref="A19:A21"/>
    <mergeCell ref="A11:A13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AE37"/>
  <sheetViews>
    <sheetView showGridLines="0" workbookViewId="0" topLeftCell="A1">
      <selection activeCell="A1" sqref="A1:M1"/>
    </sheetView>
  </sheetViews>
  <sheetFormatPr defaultColWidth="11.421875" defaultRowHeight="12.75"/>
  <cols>
    <col min="1" max="3" width="4.7109375" style="0" customWidth="1"/>
    <col min="4" max="4" width="3.8515625" style="0" customWidth="1"/>
    <col min="5" max="5" width="4.00390625" style="0" customWidth="1"/>
    <col min="9" max="9" width="4.00390625" style="0" customWidth="1"/>
    <col min="11" max="11" width="3.421875" style="0" customWidth="1"/>
    <col min="14" max="14" width="4.00390625" style="94" customWidth="1"/>
    <col min="15" max="15" width="6.421875" style="94" customWidth="1"/>
    <col min="16" max="16" width="6.7109375" style="94" customWidth="1"/>
    <col min="17" max="17" width="6.28125" style="94" customWidth="1"/>
    <col min="18" max="18" width="8.00390625" style="94" customWidth="1"/>
    <col min="19" max="19" width="4.00390625" style="94" customWidth="1"/>
    <col min="20" max="20" width="8.57421875" style="94" customWidth="1"/>
    <col min="21" max="21" width="4.00390625" style="94" customWidth="1"/>
    <col min="22" max="22" width="7.28125" style="94" customWidth="1"/>
    <col min="23" max="23" width="8.8515625" style="94" customWidth="1"/>
    <col min="24" max="24" width="7.140625" style="0" customWidth="1"/>
    <col min="25" max="25" width="4.7109375" style="0" customWidth="1"/>
    <col min="26" max="26" width="10.57421875" style="0" customWidth="1"/>
    <col min="27" max="28" width="4.7109375" style="0" customWidth="1"/>
    <col min="30" max="30" width="5.00390625" style="0" customWidth="1"/>
  </cols>
  <sheetData>
    <row r="1" spans="1:23" ht="12.75">
      <c r="A1" s="243" t="s">
        <v>27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  <c r="N1" s="93"/>
      <c r="O1" s="93"/>
      <c r="P1" s="93"/>
      <c r="Q1" s="93"/>
      <c r="R1" s="93"/>
      <c r="S1" s="93"/>
      <c r="T1" s="93"/>
      <c r="U1" s="93"/>
      <c r="V1" s="93"/>
      <c r="W1" s="93"/>
    </row>
    <row r="3" spans="6:12" ht="12.75">
      <c r="F3">
        <f aca="true" t="shared" si="0" ref="F3:H5">F22</f>
        <v>1</v>
      </c>
      <c r="G3">
        <f t="shared" si="0"/>
        <v>3</v>
      </c>
      <c r="H3">
        <f t="shared" si="0"/>
        <v>5</v>
      </c>
      <c r="J3" s="92" t="s">
        <v>1</v>
      </c>
      <c r="K3" s="92"/>
      <c r="L3">
        <f>L22</f>
        <v>7</v>
      </c>
    </row>
    <row r="4" spans="6:12" ht="12.75">
      <c r="F4">
        <f t="shared" si="0"/>
        <v>0</v>
      </c>
      <c r="G4">
        <f t="shared" si="0"/>
        <v>13</v>
      </c>
      <c r="H4">
        <f t="shared" si="0"/>
        <v>17</v>
      </c>
      <c r="J4" s="92"/>
      <c r="K4" s="92"/>
      <c r="L4">
        <f>L23</f>
        <v>19</v>
      </c>
    </row>
    <row r="5" spans="6:12" ht="12.75">
      <c r="F5">
        <f t="shared" si="0"/>
        <v>0</v>
      </c>
      <c r="G5">
        <f t="shared" si="0"/>
        <v>27</v>
      </c>
      <c r="H5">
        <f t="shared" si="0"/>
        <v>0</v>
      </c>
      <c r="J5" s="92"/>
      <c r="K5" s="92"/>
      <c r="L5">
        <f>L24</f>
        <v>37</v>
      </c>
    </row>
    <row r="7" spans="1:17" ht="12.75">
      <c r="A7" s="188" t="s">
        <v>3</v>
      </c>
      <c r="B7" s="188"/>
      <c r="C7" s="188"/>
      <c r="D7" s="188"/>
      <c r="F7">
        <f>F3*F5-F5*F3</f>
        <v>0</v>
      </c>
      <c r="G7">
        <f>(G3*F5)-(G5*F3)</f>
        <v>-27</v>
      </c>
      <c r="H7">
        <f>(H3*$F$24)-(H5*$F$22)</f>
        <v>0</v>
      </c>
      <c r="J7" s="92" t="s">
        <v>1</v>
      </c>
      <c r="L7">
        <f>(L3*F5)-(L5*F3)</f>
        <v>-37</v>
      </c>
      <c r="P7" s="94" t="s">
        <v>61</v>
      </c>
      <c r="Q7" s="94" t="s">
        <v>60</v>
      </c>
    </row>
    <row r="8" spans="1:26" ht="12.75">
      <c r="A8" s="92"/>
      <c r="B8" s="92"/>
      <c r="C8" s="191"/>
      <c r="D8" s="191"/>
      <c r="F8">
        <f>F4*F3-F3*F4</f>
        <v>0</v>
      </c>
      <c r="G8">
        <f>(G4*F3)-(G3*F4)</f>
        <v>13</v>
      </c>
      <c r="H8">
        <f>(H4*F3)-(H3*F4)</f>
        <v>17</v>
      </c>
      <c r="J8" s="92"/>
      <c r="L8">
        <f>(L4*F3)-(L3*F4)</f>
        <v>19</v>
      </c>
      <c r="O8" s="105">
        <f>F9*G10</f>
        <v>0</v>
      </c>
      <c r="P8" s="105">
        <f>L9*G10</f>
        <v>2590</v>
      </c>
      <c r="Q8" s="105">
        <f>L9*F10</f>
        <v>-3145</v>
      </c>
      <c r="R8" s="105"/>
      <c r="S8" s="105"/>
      <c r="T8" s="105"/>
      <c r="U8" s="105"/>
      <c r="V8" s="105"/>
      <c r="W8" s="105"/>
      <c r="X8" s="2"/>
      <c r="Y8" s="2"/>
      <c r="Z8" s="2"/>
    </row>
    <row r="9" spans="1:26" ht="12.75">
      <c r="A9" s="92"/>
      <c r="B9" s="92"/>
      <c r="C9" s="191"/>
      <c r="D9" s="191"/>
      <c r="F9">
        <f>(F3*H5)-(F5*H3)</f>
        <v>0</v>
      </c>
      <c r="G9">
        <f>(G3*H5)-(G5*H3)</f>
        <v>-135</v>
      </c>
      <c r="H9">
        <f>(H3*H5)-(H5*H3)</f>
        <v>0</v>
      </c>
      <c r="J9" s="92"/>
      <c r="L9">
        <f>(L3*H5)-(L5*H3)</f>
        <v>-185</v>
      </c>
      <c r="O9" s="94">
        <f>F10*G9</f>
        <v>-2295</v>
      </c>
      <c r="P9" s="105">
        <f>L10*G9</f>
        <v>-3240</v>
      </c>
      <c r="Q9" s="105">
        <f>L10*F9</f>
        <v>0</v>
      </c>
      <c r="R9" s="105"/>
      <c r="S9" s="105"/>
      <c r="T9" s="105"/>
      <c r="U9" s="105"/>
      <c r="V9" s="181"/>
      <c r="W9" s="181"/>
      <c r="X9" s="2"/>
      <c r="Y9" s="2"/>
      <c r="Z9" s="2"/>
    </row>
    <row r="10" spans="1:17" ht="12.75">
      <c r="A10" s="92"/>
      <c r="B10" s="92"/>
      <c r="C10" s="191"/>
      <c r="D10" s="191"/>
      <c r="F10">
        <f>(F3*H4)-(F4*H3)</f>
        <v>17</v>
      </c>
      <c r="G10">
        <f>(G3*H4)-(G4*H3)</f>
        <v>-14</v>
      </c>
      <c r="H10">
        <f>H3*H4-H4*H3</f>
        <v>0</v>
      </c>
      <c r="J10" s="92"/>
      <c r="L10">
        <f>(L3*H4)-(L4*H3)</f>
        <v>24</v>
      </c>
      <c r="O10" s="94">
        <f>O8-O9</f>
        <v>2295</v>
      </c>
      <c r="P10" s="94">
        <f>P8-P9</f>
        <v>5830</v>
      </c>
      <c r="Q10" s="94">
        <f>Q8-Q9</f>
        <v>-3145</v>
      </c>
    </row>
    <row r="11" spans="15:17" ht="12.75">
      <c r="O11" s="94">
        <v>31</v>
      </c>
      <c r="P11" s="94">
        <f>C14</f>
        <v>17</v>
      </c>
      <c r="Q11" s="94">
        <f>C14</f>
        <v>17</v>
      </c>
    </row>
    <row r="12" spans="1:17" ht="14.25">
      <c r="A12" s="188" t="s">
        <v>3</v>
      </c>
      <c r="B12" s="197">
        <v>17</v>
      </c>
      <c r="C12" s="190">
        <f>F3</f>
        <v>1</v>
      </c>
      <c r="D12" s="192">
        <v>-1</v>
      </c>
      <c r="F12">
        <f>((F7*G8)-(F8*G7))/C12</f>
        <v>0</v>
      </c>
      <c r="G12">
        <f>((G7*G8)-(G8*G7))/C12</f>
        <v>0</v>
      </c>
      <c r="H12">
        <f>((H7*G8)-(H8*G7))/C12</f>
        <v>459</v>
      </c>
      <c r="J12" s="92" t="s">
        <v>1</v>
      </c>
      <c r="L12">
        <f>((L7*G8)-(L8*G7))/C12</f>
        <v>32</v>
      </c>
      <c r="O12" s="94">
        <f>O10/O11</f>
        <v>74.03225806451613</v>
      </c>
      <c r="P12" s="94">
        <f>P10/P11</f>
        <v>342.94117647058823</v>
      </c>
      <c r="Q12" s="94">
        <f>Q10/Q11</f>
        <v>-185</v>
      </c>
    </row>
    <row r="13" spans="1:12" ht="12.75">
      <c r="A13" s="92"/>
      <c r="B13" s="197">
        <f>H5</f>
        <v>0</v>
      </c>
      <c r="C13" s="189">
        <v>1</v>
      </c>
      <c r="D13" s="191"/>
      <c r="F13">
        <f>((F7*H8)-(F8*H7))/C13</f>
        <v>0</v>
      </c>
      <c r="G13">
        <f>((G7*H8)-(G8*H7))/C13</f>
        <v>-459</v>
      </c>
      <c r="H13">
        <f>((H7*H8)-(H8*H7))/C13</f>
        <v>0</v>
      </c>
      <c r="J13" s="92"/>
      <c r="L13">
        <f>((L7*H8)-(L8*H7))/C13</f>
        <v>-629</v>
      </c>
    </row>
    <row r="14" spans="1:12" ht="12.75">
      <c r="A14" s="92"/>
      <c r="B14" s="197">
        <f>IF(B13=0,B12,B13)</f>
        <v>17</v>
      </c>
      <c r="C14" s="189">
        <f>B14</f>
        <v>17</v>
      </c>
      <c r="F14">
        <f>(((F9*G10)-(F10*G9)))/C14</f>
        <v>135</v>
      </c>
      <c r="G14">
        <f>((G9*G10)-(G10*G9))/C14</f>
        <v>0</v>
      </c>
      <c r="H14">
        <f>((H9*G10)-(H10*G9))/C14</f>
        <v>0</v>
      </c>
      <c r="J14" s="92"/>
      <c r="L14">
        <f>((L9*G10)-(L10*G9))/C14</f>
        <v>342.94117647058823</v>
      </c>
    </row>
    <row r="16" spans="1:31" ht="12.75">
      <c r="A16" s="188" t="s">
        <v>3</v>
      </c>
      <c r="B16" s="188"/>
      <c r="D16" s="188"/>
      <c r="F16">
        <f>F14/F14</f>
        <v>1</v>
      </c>
      <c r="G16">
        <f>G14</f>
        <v>0</v>
      </c>
      <c r="H16">
        <f>H14/L14</f>
        <v>0</v>
      </c>
      <c r="J16" s="92" t="s">
        <v>1</v>
      </c>
      <c r="L16">
        <f>L14/F14</f>
        <v>2.5403050108932463</v>
      </c>
      <c r="X16" s="105"/>
      <c r="Y16" s="105"/>
      <c r="Z16" s="105"/>
      <c r="AA16" s="105"/>
      <c r="AB16" s="105"/>
      <c r="AC16" s="105"/>
      <c r="AD16" s="106"/>
      <c r="AE16" s="105"/>
    </row>
    <row r="17" spans="1:12" ht="12.75">
      <c r="A17" s="92"/>
      <c r="B17" s="92"/>
      <c r="D17" s="92"/>
      <c r="F17">
        <v>0</v>
      </c>
      <c r="G17">
        <f>G13/G13</f>
        <v>1</v>
      </c>
      <c r="H17">
        <v>0</v>
      </c>
      <c r="J17" s="92"/>
      <c r="L17">
        <f>L13/G13</f>
        <v>1.3703703703703705</v>
      </c>
    </row>
    <row r="18" spans="1:12" ht="12.75">
      <c r="A18" s="92"/>
      <c r="B18" s="92"/>
      <c r="C18" s="92"/>
      <c r="D18" s="92"/>
      <c r="F18">
        <f>F12</f>
        <v>0</v>
      </c>
      <c r="G18">
        <f>G12</f>
        <v>0</v>
      </c>
      <c r="H18">
        <f>H12/H12</f>
        <v>1</v>
      </c>
      <c r="J18" s="92"/>
      <c r="L18">
        <f>L12/H12</f>
        <v>0.06971677559912855</v>
      </c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6:12" ht="12.75">
      <c r="F22">
        <f>Feuil1!B2</f>
        <v>1</v>
      </c>
      <c r="G22">
        <f>Feuil1!C2</f>
        <v>3</v>
      </c>
      <c r="H22">
        <f>Feuil1!D2</f>
        <v>5</v>
      </c>
      <c r="J22" s="226" t="s">
        <v>1</v>
      </c>
      <c r="K22" s="92"/>
      <c r="L22">
        <f>Feuil1!F2</f>
        <v>7</v>
      </c>
    </row>
    <row r="23" spans="6:12" ht="12.75">
      <c r="F23">
        <f>Feuil1!B3</f>
        <v>0</v>
      </c>
      <c r="G23">
        <f>Feuil1!C3</f>
        <v>13</v>
      </c>
      <c r="H23">
        <f>Feuil1!D3</f>
        <v>17</v>
      </c>
      <c r="J23" s="226"/>
      <c r="K23" s="92"/>
      <c r="L23">
        <f>Feuil1!F3</f>
        <v>19</v>
      </c>
    </row>
    <row r="24" spans="6:12" ht="12.75">
      <c r="F24">
        <f>Feuil1!B4</f>
        <v>0</v>
      </c>
      <c r="G24">
        <f>Feuil1!C4</f>
        <v>27</v>
      </c>
      <c r="H24">
        <f>Feuil1!D4</f>
        <v>0</v>
      </c>
      <c r="J24" s="226"/>
      <c r="K24" s="92"/>
      <c r="L24">
        <f>Feuil1!F4</f>
        <v>37</v>
      </c>
    </row>
    <row r="26" spans="1:12" ht="12.75">
      <c r="A26" s="225" t="s">
        <v>3</v>
      </c>
      <c r="B26" s="188"/>
      <c r="C26" s="188"/>
      <c r="D26" s="188"/>
      <c r="F26">
        <f>F22*F24-F24*F22</f>
        <v>0</v>
      </c>
      <c r="G26">
        <f>(G22*F24)-(G24*F22)</f>
        <v>-27</v>
      </c>
      <c r="H26">
        <f>(H22*$F$24)-(H24*$F$22)</f>
        <v>0</v>
      </c>
      <c r="J26" s="226" t="s">
        <v>1</v>
      </c>
      <c r="L26">
        <f>(L22*F24)-(L24*F22)</f>
        <v>-37</v>
      </c>
    </row>
    <row r="27" spans="1:12" ht="12.75">
      <c r="A27" s="226"/>
      <c r="B27" s="92"/>
      <c r="C27" s="191"/>
      <c r="D27" s="191"/>
      <c r="F27">
        <f>F23*F22-F22*F23</f>
        <v>0</v>
      </c>
      <c r="G27">
        <f>(G23*F22)-(G22*F23)</f>
        <v>13</v>
      </c>
      <c r="H27">
        <f>(H23*F22)-(H22*F23)</f>
        <v>17</v>
      </c>
      <c r="J27" s="226"/>
      <c r="L27">
        <f>(L23*F22)-(L22*F23)</f>
        <v>19</v>
      </c>
    </row>
    <row r="28" spans="1:12" ht="12.75">
      <c r="A28" s="226"/>
      <c r="B28" s="92"/>
      <c r="C28" s="191"/>
      <c r="D28" s="191"/>
      <c r="F28">
        <f>(F22*H24)-(F24*H22)</f>
        <v>0</v>
      </c>
      <c r="G28">
        <f>(G22*H24)-(G24*H22)</f>
        <v>-135</v>
      </c>
      <c r="H28">
        <f>(H22*H24)-(H24*H22)</f>
        <v>0</v>
      </c>
      <c r="J28" s="226"/>
      <c r="L28">
        <f>(L22*H24)-(L24*H22)</f>
        <v>-185</v>
      </c>
    </row>
    <row r="29" spans="1:12" ht="12.75">
      <c r="A29" s="226"/>
      <c r="B29" s="92"/>
      <c r="C29" s="191"/>
      <c r="D29" s="191"/>
      <c r="F29">
        <f>(F23*H24)-(F24*H23)</f>
        <v>0</v>
      </c>
      <c r="G29">
        <f>(G23*H24)-(G24*H23)</f>
        <v>-459</v>
      </c>
      <c r="H29">
        <f>(H23*H24)-(H24*H23)</f>
        <v>0</v>
      </c>
      <c r="J29" s="226"/>
      <c r="L29">
        <f>(L23*H24)-(L24*H23)</f>
        <v>-629</v>
      </c>
    </row>
    <row r="31" spans="1:12" ht="14.25">
      <c r="A31" s="225" t="s">
        <v>3</v>
      </c>
      <c r="B31" s="188"/>
      <c r="C31" s="190">
        <f>F22</f>
        <v>1</v>
      </c>
      <c r="D31" s="192">
        <v>-1</v>
      </c>
      <c r="F31">
        <f>((F26*G27)-(F27*G26))/C31</f>
        <v>0</v>
      </c>
      <c r="G31">
        <f>((G26*G27)-(G27*G26))/C31</f>
        <v>0</v>
      </c>
      <c r="H31">
        <f>((H26*G27)-(H27*G26))/C31</f>
        <v>459</v>
      </c>
      <c r="J31" s="226" t="s">
        <v>1</v>
      </c>
      <c r="L31">
        <f>((L26*G27)-(L27*G26))/C31</f>
        <v>32</v>
      </c>
    </row>
    <row r="32" spans="1:12" ht="12.75">
      <c r="A32" s="226"/>
      <c r="B32" s="92"/>
      <c r="C32" s="189">
        <v>1</v>
      </c>
      <c r="D32" s="191"/>
      <c r="F32">
        <f>F26*$H$27-F27*$H$26</f>
        <v>0</v>
      </c>
      <c r="G32">
        <f>((G26*H27)-(G27*H26))/C32</f>
        <v>-459</v>
      </c>
      <c r="H32">
        <f>((H26*H27)-(H27*H26))/C32</f>
        <v>0</v>
      </c>
      <c r="J32" s="226"/>
      <c r="L32">
        <f>((L26*H27)-(L27*H26))/C32</f>
        <v>-629</v>
      </c>
    </row>
    <row r="33" spans="1:12" ht="12.75">
      <c r="A33" s="226"/>
      <c r="B33" s="92"/>
      <c r="C33" s="189">
        <f>H24</f>
        <v>0</v>
      </c>
      <c r="D33" s="191"/>
      <c r="F33" t="e">
        <f>(((F28*G29)-(F29*G28)))/C33</f>
        <v>#DIV/0!</v>
      </c>
      <c r="G33">
        <f>G28*G29-G29*G28</f>
        <v>0</v>
      </c>
      <c r="H33">
        <f>H28*G29-H29*G28</f>
        <v>0</v>
      </c>
      <c r="J33" s="226"/>
      <c r="L33" t="e">
        <f>((L28*G29)-(L29*G28))/C33</f>
        <v>#DIV/0!</v>
      </c>
    </row>
    <row r="35" spans="1:12" ht="12.75">
      <c r="A35" s="225" t="s">
        <v>3</v>
      </c>
      <c r="B35" s="188"/>
      <c r="C35" s="188"/>
      <c r="D35" s="188"/>
      <c r="F35" t="e">
        <f>F33/F33</f>
        <v>#DIV/0!</v>
      </c>
      <c r="G35">
        <f>G33</f>
        <v>0</v>
      </c>
      <c r="H35" t="e">
        <f>H33/L33</f>
        <v>#DIV/0!</v>
      </c>
      <c r="J35" s="226" t="s">
        <v>1</v>
      </c>
      <c r="L35" t="e">
        <f>L33/F33</f>
        <v>#DIV/0!</v>
      </c>
    </row>
    <row r="36" spans="1:12" ht="12.75">
      <c r="A36" s="226"/>
      <c r="B36" s="92"/>
      <c r="C36" s="92"/>
      <c r="D36" s="92"/>
      <c r="F36">
        <v>0</v>
      </c>
      <c r="G36">
        <f>G32/G32</f>
        <v>1</v>
      </c>
      <c r="H36">
        <v>0</v>
      </c>
      <c r="J36" s="226"/>
      <c r="L36">
        <f>L32/G32</f>
        <v>1.3703703703703705</v>
      </c>
    </row>
    <row r="37" spans="1:12" ht="12.75">
      <c r="A37" s="226"/>
      <c r="B37" s="92"/>
      <c r="C37" s="92"/>
      <c r="D37" s="92"/>
      <c r="F37">
        <f>F31</f>
        <v>0</v>
      </c>
      <c r="G37">
        <f>G31</f>
        <v>0</v>
      </c>
      <c r="H37">
        <f>H31/H31</f>
        <v>1</v>
      </c>
      <c r="J37" s="226"/>
      <c r="L37">
        <f>L31/H31</f>
        <v>0.06971677559912855</v>
      </c>
    </row>
  </sheetData>
  <sheetProtection/>
  <mergeCells count="8">
    <mergeCell ref="J31:J33"/>
    <mergeCell ref="J35:J37"/>
    <mergeCell ref="J22:J24"/>
    <mergeCell ref="A1:M1"/>
    <mergeCell ref="A26:A29"/>
    <mergeCell ref="A31:A33"/>
    <mergeCell ref="A35:A37"/>
    <mergeCell ref="J26:J29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utilisateurs</dc:creator>
  <cp:keywords/>
  <dc:description/>
  <cp:lastModifiedBy>david esteve</cp:lastModifiedBy>
  <cp:lastPrinted>2008-03-07T02:28:09Z</cp:lastPrinted>
  <dcterms:created xsi:type="dcterms:W3CDTF">2008-01-12T00:05:19Z</dcterms:created>
  <dcterms:modified xsi:type="dcterms:W3CDTF">2012-08-02T02:04:55Z</dcterms:modified>
  <cp:category/>
  <cp:version/>
  <cp:contentType/>
  <cp:contentStatus/>
</cp:coreProperties>
</file>